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0" yWindow="0" windowWidth="19200" windowHeight="11595" tabRatio="236"/>
  </bookViews>
  <sheets>
    <sheet name="отчет" sheetId="7" r:id="rId1"/>
    <sheet name="Лист2" sheetId="9" r:id="rId2"/>
  </sheets>
  <definedNames>
    <definedName name="_xlnm._FilterDatabase" localSheetId="0" hidden="1">отчет!$A$7:$N$726</definedName>
    <definedName name="_xlnm.Print_Titles" localSheetId="0">отчет!$7:$7</definedName>
    <definedName name="_xlnm.Print_Area" localSheetId="0">отчет!$A$1:$H$722</definedName>
  </definedNames>
  <calcPr calcId="145621"/>
  <customWorkbookViews>
    <customWorkbookView name="Юлия Александровна Мищенко - Личное представление" guid="{533BF0A3-2C70-4665-A1B5-49BE9FE869AB}" mergeInterval="0" personalView="1" maximized="1" xWindow="1" yWindow="1" windowWidth="1276" windowHeight="798" activeSheetId="2" showComments="commIndAndComment"/>
    <customWorkbookView name="Яловская Л. И. - Личное представление" guid="{5F07F2D3-7AAF-4201-998F-031757C3B4EB}" mergeInterval="0" personalView="1" maximized="1" windowWidth="1276" windowHeight="812" activeSheetId="3"/>
    <customWorkbookView name="MishchenkoJA - Личное представление" guid="{00A94ED3-4114-49E2-83B7-346915FB0874}" mergeInterval="0" personalView="1" maximized="1" windowWidth="1276" windowHeight="821" activeSheetId="3"/>
    <customWorkbookView name="USER - Личное представление" guid="{C4B0F9B4-23D4-44C4-8B51-6238658B1EEB}" mergeInterval="0" personalView="1" maximized="1" windowWidth="1276" windowHeight="500" activeSheetId="3"/>
  </customWorkbookViews>
</workbook>
</file>

<file path=xl/calcChain.xml><?xml version="1.0" encoding="utf-8"?>
<calcChain xmlns="http://schemas.openxmlformats.org/spreadsheetml/2006/main">
  <c r="H722" i="7" l="1"/>
  <c r="E244" i="7" l="1"/>
  <c r="H256" i="7"/>
  <c r="E257" i="7"/>
  <c r="H261" i="7"/>
  <c r="F444" i="7"/>
  <c r="G444" i="7"/>
  <c r="E444" i="7"/>
  <c r="F387" i="7"/>
  <c r="G387" i="7"/>
  <c r="E387" i="7"/>
  <c r="H387" i="7" s="1"/>
  <c r="E350" i="7"/>
  <c r="G350" i="7"/>
  <c r="H354" i="7"/>
  <c r="H355" i="7"/>
  <c r="H356" i="7"/>
  <c r="H357" i="7"/>
  <c r="H358" i="7"/>
  <c r="H359" i="7"/>
  <c r="H360" i="7"/>
  <c r="H361" i="7"/>
  <c r="H362" i="7"/>
  <c r="H55" i="7"/>
  <c r="H56" i="7"/>
  <c r="H58" i="7"/>
  <c r="H59" i="7"/>
  <c r="H60" i="7"/>
  <c r="H62" i="7"/>
  <c r="H63" i="7"/>
  <c r="H64" i="7"/>
  <c r="H66" i="7"/>
  <c r="H67" i="7"/>
  <c r="H68" i="7"/>
  <c r="H70" i="7"/>
  <c r="H71" i="7"/>
  <c r="H72" i="7"/>
  <c r="H74" i="7"/>
  <c r="H75" i="7"/>
  <c r="H88" i="7"/>
  <c r="H90" i="7"/>
  <c r="H91" i="7"/>
  <c r="H96" i="7"/>
  <c r="H98" i="7"/>
  <c r="H99" i="7"/>
  <c r="H100" i="7"/>
  <c r="H102" i="7"/>
  <c r="H103" i="7"/>
  <c r="H104" i="7"/>
  <c r="H106" i="7"/>
  <c r="H107" i="7"/>
  <c r="H108" i="7"/>
  <c r="H110" i="7"/>
  <c r="H111" i="7"/>
  <c r="H116" i="7"/>
  <c r="H118" i="7"/>
  <c r="H119" i="7"/>
  <c r="H120" i="7"/>
  <c r="H122" i="7"/>
  <c r="H123" i="7"/>
  <c r="H124" i="7"/>
  <c r="H126" i="7"/>
  <c r="H127" i="7"/>
  <c r="H128" i="7"/>
  <c r="H130" i="7"/>
  <c r="H131" i="7"/>
  <c r="H148" i="7"/>
  <c r="H151" i="7"/>
  <c r="H152" i="7"/>
  <c r="H154" i="7"/>
  <c r="H155" i="7"/>
  <c r="H156" i="7"/>
  <c r="H158" i="7"/>
  <c r="H159" i="7"/>
  <c r="H164" i="7"/>
  <c r="H166" i="7"/>
  <c r="H167" i="7"/>
  <c r="H168" i="7"/>
  <c r="H170" i="7"/>
  <c r="H171" i="7"/>
  <c r="H172" i="7"/>
  <c r="H174" i="7"/>
  <c r="H175" i="7"/>
  <c r="H180" i="7"/>
  <c r="H182" i="7"/>
  <c r="H183" i="7"/>
  <c r="H184" i="7"/>
  <c r="H186" i="7"/>
  <c r="H187" i="7"/>
  <c r="H188" i="7"/>
  <c r="H190" i="7"/>
  <c r="H191" i="7"/>
  <c r="H192" i="7"/>
  <c r="H194" i="7"/>
  <c r="H195" i="7"/>
  <c r="H196" i="7"/>
  <c r="H198" i="7"/>
  <c r="H199" i="7"/>
  <c r="H200" i="7"/>
  <c r="H202" i="7"/>
  <c r="H203" i="7"/>
  <c r="H220" i="7"/>
  <c r="H222" i="7"/>
  <c r="H223" i="7"/>
  <c r="H224" i="7"/>
  <c r="H226" i="7"/>
  <c r="H227" i="7"/>
  <c r="H228" i="7"/>
  <c r="H230" i="7"/>
  <c r="H231" i="7"/>
  <c r="H232" i="7"/>
  <c r="H234" i="7"/>
  <c r="H235" i="7"/>
  <c r="H236" i="7"/>
  <c r="H239" i="7"/>
  <c r="H240" i="7"/>
  <c r="H242" i="7"/>
  <c r="H243" i="7"/>
  <c r="H262" i="7"/>
  <c r="H264" i="7"/>
  <c r="H265" i="7"/>
  <c r="H266" i="7"/>
  <c r="H268" i="7"/>
  <c r="H269" i="7"/>
  <c r="H270" i="7"/>
  <c r="H272" i="7"/>
  <c r="H273" i="7"/>
  <c r="H274" i="7"/>
  <c r="H276" i="7"/>
  <c r="H277" i="7"/>
  <c r="H290" i="7"/>
  <c r="H292" i="7"/>
  <c r="H293" i="7"/>
  <c r="H294" i="7"/>
  <c r="H296" i="7"/>
  <c r="H297" i="7"/>
  <c r="H298" i="7"/>
  <c r="H300" i="7"/>
  <c r="H301" i="7"/>
  <c r="H318" i="7"/>
  <c r="H321" i="7"/>
  <c r="H322" i="7"/>
  <c r="H324" i="7"/>
  <c r="H325" i="7"/>
  <c r="H330" i="7"/>
  <c r="H332" i="7"/>
  <c r="H333" i="7"/>
  <c r="H334" i="7"/>
  <c r="H336" i="7"/>
  <c r="H337" i="7"/>
  <c r="H338" i="7"/>
  <c r="H340" i="7"/>
  <c r="H341" i="7"/>
  <c r="H342" i="7"/>
  <c r="H344" i="7"/>
  <c r="H345" i="7"/>
  <c r="H346" i="7"/>
  <c r="H348" i="7"/>
  <c r="H349" i="7"/>
  <c r="H351" i="7"/>
  <c r="H352" i="7"/>
  <c r="H353" i="7"/>
  <c r="H363" i="7"/>
  <c r="H364" i="7"/>
  <c r="H365" i="7"/>
  <c r="H366" i="7"/>
  <c r="H367" i="7"/>
  <c r="H368" i="7"/>
  <c r="H369" i="7"/>
  <c r="H370" i="7"/>
  <c r="H371" i="7"/>
  <c r="H372" i="7"/>
  <c r="H373" i="7"/>
  <c r="H374" i="7"/>
  <c r="H375" i="7"/>
  <c r="H376" i="7"/>
  <c r="H377" i="7"/>
  <c r="H378" i="7"/>
  <c r="H379" i="7"/>
  <c r="H380" i="7"/>
  <c r="H381" i="7"/>
  <c r="H382" i="7"/>
  <c r="H383" i="7"/>
  <c r="H384" i="7"/>
  <c r="H385" i="7"/>
  <c r="H386" i="7"/>
  <c r="H388" i="7"/>
  <c r="H389" i="7"/>
  <c r="H390" i="7"/>
  <c r="H392" i="7"/>
  <c r="H393" i="7"/>
  <c r="H394" i="7"/>
  <c r="H395" i="7"/>
  <c r="H396" i="7"/>
  <c r="H397" i="7"/>
  <c r="H398" i="7"/>
  <c r="H399" i="7"/>
  <c r="H400" i="7"/>
  <c r="H401" i="7"/>
  <c r="H402" i="7"/>
  <c r="H403" i="7"/>
  <c r="H404" i="7"/>
  <c r="H405" i="7"/>
  <c r="H406" i="7"/>
  <c r="H407" i="7"/>
  <c r="H408" i="7"/>
  <c r="H409" i="7"/>
  <c r="H410" i="7"/>
  <c r="H411" i="7"/>
  <c r="H412" i="7"/>
  <c r="H413" i="7"/>
  <c r="H414" i="7"/>
  <c r="H415" i="7"/>
  <c r="H416" i="7"/>
  <c r="H417" i="7"/>
  <c r="H418" i="7"/>
  <c r="H419" i="7"/>
  <c r="H432" i="7"/>
  <c r="H434" i="7"/>
  <c r="H435" i="7"/>
  <c r="H436" i="7"/>
  <c r="H438" i="7"/>
  <c r="H439" i="7"/>
  <c r="H440" i="7"/>
  <c r="H442" i="7"/>
  <c r="H443" i="7"/>
  <c r="H456" i="7"/>
  <c r="H457" i="7"/>
  <c r="H458" i="7"/>
  <c r="H459" i="7"/>
  <c r="H466" i="7"/>
  <c r="H468" i="7"/>
  <c r="H469" i="7"/>
  <c r="H470" i="7"/>
  <c r="H472" i="7"/>
  <c r="H473" i="7"/>
  <c r="H474" i="7"/>
  <c r="H476" i="7"/>
  <c r="H477" i="7"/>
  <c r="H478" i="7"/>
  <c r="H480" i="7"/>
  <c r="H481" i="7"/>
  <c r="H482" i="7"/>
  <c r="H484" i="7"/>
  <c r="H485" i="7"/>
  <c r="H486" i="7"/>
  <c r="H488" i="7"/>
  <c r="H489" i="7"/>
  <c r="H490" i="7"/>
  <c r="H492" i="7"/>
  <c r="H493" i="7"/>
  <c r="H494" i="7"/>
  <c r="H496" i="7"/>
  <c r="H497" i="7"/>
  <c r="H510" i="7"/>
  <c r="H512" i="7"/>
  <c r="H513" i="7"/>
  <c r="H514" i="7"/>
  <c r="H516" i="7"/>
  <c r="H517" i="7"/>
  <c r="H518" i="7"/>
  <c r="H520" i="7"/>
  <c r="H521" i="7"/>
  <c r="H526" i="7"/>
  <c r="H528" i="7"/>
  <c r="H529" i="7"/>
  <c r="H530" i="7"/>
  <c r="H532" i="7"/>
  <c r="H533" i="7"/>
  <c r="H534" i="7"/>
  <c r="H536" i="7"/>
  <c r="H537" i="7"/>
  <c r="H538" i="7"/>
  <c r="H540" i="7"/>
  <c r="H541" i="7"/>
  <c r="H542" i="7"/>
  <c r="H544" i="7"/>
  <c r="H545" i="7"/>
  <c r="H546" i="7"/>
  <c r="H548" i="7"/>
  <c r="H549" i="7"/>
  <c r="H550" i="7"/>
  <c r="H552" i="7"/>
  <c r="H553" i="7"/>
  <c r="H570" i="7"/>
  <c r="H572" i="7"/>
  <c r="H573" i="7"/>
  <c r="H574" i="7"/>
  <c r="H576" i="7"/>
  <c r="H577" i="7"/>
  <c r="H578" i="7"/>
  <c r="H580" i="7"/>
  <c r="H581" i="7"/>
  <c r="H582" i="7"/>
  <c r="H584" i="7"/>
  <c r="H585" i="7"/>
  <c r="H586" i="7"/>
  <c r="H588" i="7"/>
  <c r="H589" i="7"/>
  <c r="H590" i="7"/>
  <c r="H592" i="7"/>
  <c r="H593" i="7"/>
  <c r="H594" i="7"/>
  <c r="H596" i="7"/>
  <c r="H597" i="7"/>
  <c r="H598" i="7"/>
  <c r="H600" i="7"/>
  <c r="H601" i="7"/>
  <c r="H602" i="7"/>
  <c r="H604" i="7"/>
  <c r="H605" i="7"/>
  <c r="H606" i="7"/>
  <c r="H608" i="7"/>
  <c r="H609" i="7"/>
  <c r="H610" i="7"/>
  <c r="H612" i="7"/>
  <c r="H613" i="7"/>
  <c r="H614" i="7"/>
  <c r="H616" i="7"/>
  <c r="H617" i="7"/>
  <c r="H618" i="7"/>
  <c r="H620" i="7"/>
  <c r="H621" i="7"/>
  <c r="H622" i="7"/>
  <c r="H624" i="7"/>
  <c r="H625" i="7"/>
  <c r="H626" i="7"/>
  <c r="H628" i="7"/>
  <c r="H629" i="7"/>
  <c r="H630" i="7"/>
  <c r="H632" i="7"/>
  <c r="H633" i="7"/>
  <c r="H650" i="7"/>
  <c r="H652" i="7"/>
  <c r="H653" i="7"/>
  <c r="H654" i="7"/>
  <c r="H656" i="7"/>
  <c r="H657" i="7"/>
  <c r="H658" i="7"/>
  <c r="H660" i="7"/>
  <c r="H661" i="7"/>
  <c r="H662" i="7"/>
  <c r="H664" i="7"/>
  <c r="H665" i="7"/>
  <c r="H666" i="7"/>
  <c r="H668" i="7"/>
  <c r="H669" i="7"/>
  <c r="H670" i="7"/>
  <c r="H672" i="7"/>
  <c r="H673" i="7"/>
  <c r="H674" i="7"/>
  <c r="H677" i="7"/>
  <c r="H694" i="7"/>
  <c r="H696" i="7"/>
  <c r="H697" i="7"/>
  <c r="H698" i="7"/>
  <c r="H701" i="7"/>
  <c r="H24" i="7"/>
  <c r="H26" i="7"/>
  <c r="H27" i="7"/>
  <c r="H28" i="7"/>
  <c r="H30" i="7"/>
  <c r="H31" i="7"/>
  <c r="H36" i="7"/>
  <c r="H38" i="7"/>
  <c r="H39" i="7"/>
  <c r="H40" i="7"/>
  <c r="H42" i="7"/>
  <c r="H43" i="7"/>
  <c r="H48" i="7"/>
  <c r="H50" i="7"/>
  <c r="H51" i="7"/>
  <c r="H52" i="7"/>
  <c r="H54" i="7"/>
  <c r="H350" i="7" l="1"/>
  <c r="L43" i="7"/>
  <c r="F706" i="7"/>
  <c r="J674" i="7"/>
  <c r="F314" i="7"/>
  <c r="J670" i="7"/>
  <c r="F57" i="7" l="1"/>
  <c r="G41" i="7"/>
  <c r="F34" i="7"/>
  <c r="F32" i="7"/>
  <c r="G676" i="7"/>
  <c r="H676" i="7" s="1"/>
  <c r="F676" i="7"/>
  <c r="F677" i="7"/>
  <c r="J677" i="7" s="1"/>
  <c r="G700" i="7"/>
  <c r="G692" i="7" l="1"/>
  <c r="H700" i="7"/>
  <c r="F566" i="7"/>
  <c r="F441" i="7"/>
  <c r="J342" i="7" l="1"/>
  <c r="F321" i="7"/>
  <c r="F320" i="7"/>
  <c r="G320" i="7" l="1"/>
  <c r="H320" i="7" s="1"/>
  <c r="F241" i="7" l="1"/>
  <c r="G238" i="7"/>
  <c r="H238" i="7" s="1"/>
  <c r="F238" i="7"/>
  <c r="J238" i="7" s="1"/>
  <c r="F229" i="7"/>
  <c r="J154" i="7" l="1"/>
  <c r="G150" i="7"/>
  <c r="H150" i="7" s="1"/>
  <c r="F150" i="7"/>
  <c r="F146" i="7" l="1"/>
  <c r="F44" i="7" l="1"/>
  <c r="E335" i="7"/>
  <c r="E314" i="7"/>
  <c r="E216" i="7" l="1"/>
  <c r="E101" i="7"/>
  <c r="E73" i="7"/>
  <c r="E57" i="7"/>
  <c r="E49" i="7"/>
  <c r="E41" i="7"/>
  <c r="H41" i="7" s="1"/>
  <c r="E37" i="7"/>
  <c r="F29" i="7"/>
  <c r="E29" i="7"/>
  <c r="E25" i="7"/>
  <c r="E20" i="7"/>
  <c r="E53" i="7"/>
  <c r="E44" i="7"/>
  <c r="E33" i="7" l="1"/>
  <c r="E21" i="7"/>
  <c r="E45" i="7"/>
  <c r="G706" i="7" l="1"/>
  <c r="E706" i="7"/>
  <c r="L709" i="7" l="1"/>
  <c r="L708" i="7"/>
  <c r="L707" i="7"/>
  <c r="L701" i="7"/>
  <c r="L700" i="7"/>
  <c r="L697" i="7"/>
  <c r="L696" i="7"/>
  <c r="L677" i="7"/>
  <c r="L676" i="7"/>
  <c r="L673" i="7"/>
  <c r="L672" i="7"/>
  <c r="L669" i="7"/>
  <c r="L668" i="7"/>
  <c r="L665" i="7"/>
  <c r="L664" i="7"/>
  <c r="L661" i="7"/>
  <c r="L660" i="7"/>
  <c r="L657" i="7"/>
  <c r="L656" i="7"/>
  <c r="L653" i="7"/>
  <c r="L652" i="7"/>
  <c r="L633" i="7"/>
  <c r="L632" i="7"/>
  <c r="L629" i="7"/>
  <c r="L628" i="7"/>
  <c r="L625" i="7"/>
  <c r="L624" i="7"/>
  <c r="L621" i="7"/>
  <c r="L620" i="7"/>
  <c r="L617" i="7"/>
  <c r="L616" i="7"/>
  <c r="L613" i="7"/>
  <c r="L612" i="7"/>
  <c r="L609" i="7"/>
  <c r="L608" i="7"/>
  <c r="L605" i="7"/>
  <c r="L604" i="7"/>
  <c r="L601" i="7"/>
  <c r="L600" i="7"/>
  <c r="L597" i="7"/>
  <c r="L596" i="7"/>
  <c r="L593" i="7"/>
  <c r="L592" i="7"/>
  <c r="L589" i="7"/>
  <c r="L588" i="7"/>
  <c r="L585" i="7"/>
  <c r="L584" i="7"/>
  <c r="L581" i="7"/>
  <c r="L580" i="7"/>
  <c r="L577" i="7"/>
  <c r="L576" i="7"/>
  <c r="L573" i="7"/>
  <c r="L572" i="7"/>
  <c r="L553" i="7"/>
  <c r="L552" i="7"/>
  <c r="L549" i="7"/>
  <c r="L548" i="7"/>
  <c r="L545" i="7"/>
  <c r="L544" i="7"/>
  <c r="L541" i="7"/>
  <c r="L540" i="7"/>
  <c r="L537" i="7"/>
  <c r="L536" i="7"/>
  <c r="L533" i="7"/>
  <c r="L532" i="7"/>
  <c r="L529" i="7"/>
  <c r="L528" i="7"/>
  <c r="L521" i="7"/>
  <c r="L520" i="7"/>
  <c r="L517" i="7"/>
  <c r="L516" i="7"/>
  <c r="L513" i="7"/>
  <c r="L512" i="7"/>
  <c r="L497" i="7"/>
  <c r="L496" i="7"/>
  <c r="L493" i="7"/>
  <c r="L492" i="7"/>
  <c r="L489" i="7"/>
  <c r="L488" i="7"/>
  <c r="L485" i="7"/>
  <c r="L484" i="7"/>
  <c r="L481" i="7"/>
  <c r="L480" i="7"/>
  <c r="L477" i="7"/>
  <c r="L476" i="7"/>
  <c r="L473" i="7"/>
  <c r="L472" i="7"/>
  <c r="L469" i="7"/>
  <c r="L468" i="7"/>
  <c r="L459" i="7"/>
  <c r="L458" i="7"/>
  <c r="L443" i="7"/>
  <c r="L442" i="7"/>
  <c r="L439" i="7"/>
  <c r="L438" i="7"/>
  <c r="L435" i="7"/>
  <c r="L434" i="7"/>
  <c r="L419" i="7"/>
  <c r="L418" i="7"/>
  <c r="L415" i="7"/>
  <c r="L414" i="7"/>
  <c r="L411" i="7"/>
  <c r="L410" i="7"/>
  <c r="L407" i="7"/>
  <c r="L406" i="7"/>
  <c r="L399" i="7"/>
  <c r="L398" i="7"/>
  <c r="L395" i="7"/>
  <c r="L394" i="7"/>
  <c r="L390" i="7"/>
  <c r="L389" i="7"/>
  <c r="L386" i="7"/>
  <c r="L385" i="7"/>
  <c r="L382" i="7"/>
  <c r="L381" i="7"/>
  <c r="L374" i="7"/>
  <c r="L373" i="7"/>
  <c r="L370" i="7"/>
  <c r="L369" i="7"/>
  <c r="L349" i="7"/>
  <c r="L348" i="7"/>
  <c r="L345" i="7"/>
  <c r="L344" i="7"/>
  <c r="L341" i="7"/>
  <c r="L340" i="7"/>
  <c r="L337" i="7"/>
  <c r="L336" i="7"/>
  <c r="L333" i="7"/>
  <c r="L332" i="7"/>
  <c r="L325" i="7"/>
  <c r="L324" i="7"/>
  <c r="L321" i="7"/>
  <c r="L320" i="7"/>
  <c r="L301" i="7"/>
  <c r="L300" i="7"/>
  <c r="L297" i="7"/>
  <c r="L296" i="7"/>
  <c r="L293" i="7"/>
  <c r="L292" i="7"/>
  <c r="L277" i="7"/>
  <c r="L276" i="7"/>
  <c r="L273" i="7"/>
  <c r="L272" i="7"/>
  <c r="L269" i="7"/>
  <c r="L268" i="7"/>
  <c r="L265" i="7"/>
  <c r="L264" i="7"/>
  <c r="L243" i="7"/>
  <c r="L242" i="7"/>
  <c r="L239" i="7"/>
  <c r="L238" i="7"/>
  <c r="L235" i="7"/>
  <c r="L234" i="7"/>
  <c r="L231" i="7"/>
  <c r="L230" i="7"/>
  <c r="L227" i="7"/>
  <c r="L226" i="7"/>
  <c r="L223" i="7"/>
  <c r="L222" i="7"/>
  <c r="L203" i="7"/>
  <c r="L202" i="7"/>
  <c r="L199" i="7"/>
  <c r="L198" i="7"/>
  <c r="L195" i="7"/>
  <c r="L194" i="7"/>
  <c r="L191" i="7"/>
  <c r="L190" i="7"/>
  <c r="L187" i="7"/>
  <c r="L186" i="7"/>
  <c r="L183" i="7"/>
  <c r="L182" i="7"/>
  <c r="L175" i="7"/>
  <c r="L174" i="7"/>
  <c r="L171" i="7"/>
  <c r="L170" i="7"/>
  <c r="L167" i="7"/>
  <c r="L166" i="7"/>
  <c r="L159" i="7"/>
  <c r="L158" i="7"/>
  <c r="L155" i="7"/>
  <c r="L154" i="7"/>
  <c r="L151" i="7"/>
  <c r="L150" i="7"/>
  <c r="L131" i="7"/>
  <c r="L130" i="7"/>
  <c r="L127" i="7"/>
  <c r="L126" i="7"/>
  <c r="L123" i="7"/>
  <c r="L122" i="7"/>
  <c r="L119" i="7"/>
  <c r="L118" i="7"/>
  <c r="L111" i="7"/>
  <c r="L110" i="7"/>
  <c r="L107" i="7"/>
  <c r="L106" i="7"/>
  <c r="L103" i="7"/>
  <c r="L102" i="7"/>
  <c r="L99" i="7"/>
  <c r="L98" i="7"/>
  <c r="L91" i="7"/>
  <c r="L90" i="7"/>
  <c r="L75" i="7"/>
  <c r="L74" i="7"/>
  <c r="L71" i="7"/>
  <c r="L70" i="7"/>
  <c r="L67" i="7"/>
  <c r="L66" i="7"/>
  <c r="L63" i="7"/>
  <c r="L62" i="7"/>
  <c r="L59" i="7"/>
  <c r="L58" i="7"/>
  <c r="L55" i="7"/>
  <c r="L54" i="7"/>
  <c r="L51" i="7"/>
  <c r="L50" i="7"/>
  <c r="L42" i="7"/>
  <c r="L39" i="7"/>
  <c r="L38" i="7"/>
  <c r="L31" i="7"/>
  <c r="L30" i="7"/>
  <c r="L27" i="7"/>
  <c r="L26" i="7"/>
  <c r="J570" i="7"/>
  <c r="J572" i="7"/>
  <c r="J573" i="7"/>
  <c r="J574" i="7"/>
  <c r="J576" i="7"/>
  <c r="J577" i="7"/>
  <c r="J578" i="7"/>
  <c r="J580" i="7"/>
  <c r="J581" i="7"/>
  <c r="J582" i="7"/>
  <c r="J584" i="7"/>
  <c r="J585" i="7"/>
  <c r="J586" i="7"/>
  <c r="J588" i="7"/>
  <c r="J589" i="7"/>
  <c r="J590" i="7"/>
  <c r="J592" i="7"/>
  <c r="J593" i="7"/>
  <c r="J594" i="7"/>
  <c r="J596" i="7"/>
  <c r="J597" i="7"/>
  <c r="J598" i="7"/>
  <c r="J600" i="7"/>
  <c r="J601" i="7"/>
  <c r="J602" i="7"/>
  <c r="J604" i="7"/>
  <c r="J605" i="7"/>
  <c r="J606" i="7"/>
  <c r="J608" i="7"/>
  <c r="J609" i="7"/>
  <c r="J610" i="7"/>
  <c r="J612" i="7"/>
  <c r="J613" i="7"/>
  <c r="J614" i="7"/>
  <c r="J616" i="7"/>
  <c r="J617" i="7"/>
  <c r="J618" i="7"/>
  <c r="J620" i="7"/>
  <c r="J621" i="7"/>
  <c r="J622" i="7"/>
  <c r="J624" i="7"/>
  <c r="J625" i="7"/>
  <c r="J626" i="7"/>
  <c r="J530" i="7"/>
  <c r="J532" i="7"/>
  <c r="J533" i="7"/>
  <c r="J534" i="7"/>
  <c r="J536" i="7"/>
  <c r="J537" i="7"/>
  <c r="J538" i="7"/>
  <c r="H451" i="7"/>
  <c r="H448" i="7"/>
  <c r="J330" i="7"/>
  <c r="J332" i="7"/>
  <c r="J333" i="7"/>
  <c r="E210" i="7"/>
  <c r="F210" i="7"/>
  <c r="G210" i="7"/>
  <c r="E211" i="7"/>
  <c r="F211" i="7"/>
  <c r="G211" i="7"/>
  <c r="G208" i="7"/>
  <c r="E208" i="7"/>
  <c r="E218" i="7"/>
  <c r="H218" i="7" s="1"/>
  <c r="F218" i="7"/>
  <c r="G218" i="7"/>
  <c r="E219" i="7"/>
  <c r="H219" i="7" s="1"/>
  <c r="F219" i="7"/>
  <c r="G219" i="7"/>
  <c r="F216" i="7"/>
  <c r="F204" i="7" s="1"/>
  <c r="G216" i="7"/>
  <c r="H216" i="7" s="1"/>
  <c r="E138" i="7"/>
  <c r="F138" i="7"/>
  <c r="G138" i="7"/>
  <c r="E139" i="7"/>
  <c r="F139" i="7"/>
  <c r="G139" i="7"/>
  <c r="G136" i="7"/>
  <c r="E136" i="7"/>
  <c r="E178" i="7"/>
  <c r="F178" i="7"/>
  <c r="G178" i="7"/>
  <c r="E179" i="7"/>
  <c r="H179" i="7" s="1"/>
  <c r="F179" i="7"/>
  <c r="G179" i="7"/>
  <c r="F176" i="7"/>
  <c r="G176" i="7"/>
  <c r="E176" i="7"/>
  <c r="F162" i="7"/>
  <c r="G162" i="7"/>
  <c r="F163" i="7"/>
  <c r="G163" i="7"/>
  <c r="E162" i="7"/>
  <c r="E163" i="7"/>
  <c r="H163" i="7" s="1"/>
  <c r="F160" i="7"/>
  <c r="G160" i="7"/>
  <c r="E160" i="7"/>
  <c r="G146" i="7"/>
  <c r="F147" i="7"/>
  <c r="G147" i="7"/>
  <c r="E146" i="7"/>
  <c r="E147" i="7"/>
  <c r="G144" i="7"/>
  <c r="E144" i="7"/>
  <c r="J148" i="7"/>
  <c r="J150" i="7"/>
  <c r="J151" i="7"/>
  <c r="E14" i="7"/>
  <c r="F14" i="7"/>
  <c r="G14" i="7"/>
  <c r="E15" i="7"/>
  <c r="H15" i="7" s="1"/>
  <c r="F15" i="7"/>
  <c r="G15" i="7"/>
  <c r="F12" i="7"/>
  <c r="E46" i="7"/>
  <c r="H46" i="7" s="1"/>
  <c r="F46" i="7"/>
  <c r="G46" i="7"/>
  <c r="E47" i="7"/>
  <c r="H47" i="7" s="1"/>
  <c r="F47" i="7"/>
  <c r="G47" i="7"/>
  <c r="G44" i="7"/>
  <c r="H44" i="7" s="1"/>
  <c r="J38" i="7"/>
  <c r="J39" i="7"/>
  <c r="F22" i="7"/>
  <c r="G22" i="7"/>
  <c r="F23" i="7"/>
  <c r="G23" i="7"/>
  <c r="E22" i="7"/>
  <c r="H22" i="7" s="1"/>
  <c r="E23" i="7"/>
  <c r="H23" i="7" s="1"/>
  <c r="F20" i="7"/>
  <c r="G20" i="7"/>
  <c r="H20" i="7" s="1"/>
  <c r="H136" i="7" l="1"/>
  <c r="H208" i="7"/>
  <c r="H450" i="7"/>
  <c r="H14" i="7"/>
  <c r="H178" i="7"/>
  <c r="H138" i="7"/>
  <c r="H210" i="7"/>
  <c r="H160" i="7"/>
  <c r="H162" i="7"/>
  <c r="H139" i="7"/>
  <c r="H211" i="7"/>
  <c r="H147" i="7"/>
  <c r="J146" i="7"/>
  <c r="H146" i="7"/>
  <c r="H144" i="7"/>
  <c r="H176" i="7"/>
  <c r="L47" i="7"/>
  <c r="L218" i="7"/>
  <c r="L22" i="7"/>
  <c r="L23" i="7"/>
  <c r="L163" i="7"/>
  <c r="L162" i="7"/>
  <c r="L219" i="7"/>
  <c r="L147" i="7"/>
  <c r="L179" i="7"/>
  <c r="L178" i="7"/>
  <c r="L46" i="7"/>
  <c r="L146" i="7"/>
  <c r="G12" i="7"/>
  <c r="J706" i="7" l="1"/>
  <c r="J548" i="7" l="1"/>
  <c r="F502" i="7"/>
  <c r="J367" i="7"/>
  <c r="F136" i="7"/>
  <c r="J709" i="7"/>
  <c r="J708" i="7"/>
  <c r="J707" i="7"/>
  <c r="J701" i="7"/>
  <c r="J700" i="7"/>
  <c r="J698" i="7"/>
  <c r="J697" i="7"/>
  <c r="J696" i="7"/>
  <c r="J694" i="7"/>
  <c r="J676" i="7"/>
  <c r="J673" i="7"/>
  <c r="J672" i="7"/>
  <c r="J669" i="7"/>
  <c r="J668" i="7"/>
  <c r="J666" i="7"/>
  <c r="J665" i="7"/>
  <c r="J664" i="7"/>
  <c r="J662" i="7"/>
  <c r="J661" i="7"/>
  <c r="J660" i="7"/>
  <c r="J658" i="7"/>
  <c r="J657" i="7"/>
  <c r="J656" i="7"/>
  <c r="J654" i="7"/>
  <c r="J653" i="7"/>
  <c r="J652" i="7"/>
  <c r="J650" i="7"/>
  <c r="J633" i="7"/>
  <c r="J632" i="7"/>
  <c r="J630" i="7"/>
  <c r="J629" i="7"/>
  <c r="J628" i="7"/>
  <c r="J553" i="7"/>
  <c r="J552" i="7"/>
  <c r="J550" i="7"/>
  <c r="J549" i="7"/>
  <c r="J545" i="7"/>
  <c r="J544" i="7"/>
  <c r="J542" i="7"/>
  <c r="J541" i="7"/>
  <c r="J540" i="7"/>
  <c r="J529" i="7"/>
  <c r="J528" i="7"/>
  <c r="J526" i="7"/>
  <c r="J521" i="7"/>
  <c r="J520" i="7"/>
  <c r="J518" i="7"/>
  <c r="J517" i="7"/>
  <c r="J516" i="7"/>
  <c r="J514" i="7"/>
  <c r="J513" i="7"/>
  <c r="J512" i="7"/>
  <c r="J510" i="7"/>
  <c r="J497" i="7"/>
  <c r="J496" i="7"/>
  <c r="J494" i="7"/>
  <c r="J493" i="7"/>
  <c r="J492" i="7"/>
  <c r="J490" i="7"/>
  <c r="J489" i="7"/>
  <c r="J488" i="7"/>
  <c r="J486" i="7"/>
  <c r="J485" i="7"/>
  <c r="J484" i="7"/>
  <c r="J482" i="7"/>
  <c r="J481" i="7"/>
  <c r="J480" i="7"/>
  <c r="J478" i="7"/>
  <c r="J477" i="7"/>
  <c r="J476" i="7"/>
  <c r="J474" i="7"/>
  <c r="J473" i="7"/>
  <c r="J472" i="7"/>
  <c r="J470" i="7"/>
  <c r="J469" i="7"/>
  <c r="J468" i="7"/>
  <c r="J466" i="7"/>
  <c r="J459" i="7"/>
  <c r="J458" i="7"/>
  <c r="J456" i="7"/>
  <c r="J443" i="7"/>
  <c r="J442" i="7"/>
  <c r="J440" i="7"/>
  <c r="J439" i="7"/>
  <c r="J438" i="7"/>
  <c r="J436" i="7"/>
  <c r="J435" i="7"/>
  <c r="J434" i="7"/>
  <c r="J432" i="7"/>
  <c r="J419" i="7"/>
  <c r="J418" i="7"/>
  <c r="J416" i="7"/>
  <c r="J415" i="7"/>
  <c r="J414" i="7"/>
  <c r="J412" i="7"/>
  <c r="J411" i="7"/>
  <c r="J410" i="7"/>
  <c r="J408" i="7"/>
  <c r="J407" i="7"/>
  <c r="J406" i="7"/>
  <c r="J404" i="7"/>
  <c r="J399" i="7"/>
  <c r="J398" i="7"/>
  <c r="J396" i="7"/>
  <c r="J395" i="7"/>
  <c r="J394" i="7"/>
  <c r="J392" i="7"/>
  <c r="J390" i="7"/>
  <c r="J389" i="7"/>
  <c r="J387" i="7"/>
  <c r="J386" i="7"/>
  <c r="J385" i="7"/>
  <c r="J383" i="7"/>
  <c r="J382" i="7"/>
  <c r="J381" i="7"/>
  <c r="J379" i="7"/>
  <c r="J374" i="7"/>
  <c r="J373" i="7"/>
  <c r="J371" i="7"/>
  <c r="J370" i="7"/>
  <c r="J369" i="7"/>
  <c r="J349" i="7"/>
  <c r="J348" i="7"/>
  <c r="J346" i="7"/>
  <c r="J345" i="7"/>
  <c r="J344" i="7"/>
  <c r="J341" i="7"/>
  <c r="J340" i="7"/>
  <c r="J338" i="7"/>
  <c r="J337" i="7"/>
  <c r="J336" i="7"/>
  <c r="J334" i="7"/>
  <c r="J325" i="7"/>
  <c r="J324" i="7"/>
  <c r="J322" i="7"/>
  <c r="J321" i="7"/>
  <c r="J320" i="7"/>
  <c r="J318" i="7"/>
  <c r="J301" i="7"/>
  <c r="J300" i="7"/>
  <c r="J298" i="7"/>
  <c r="J297" i="7"/>
  <c r="J296" i="7"/>
  <c r="J294" i="7"/>
  <c r="J293" i="7"/>
  <c r="J292" i="7"/>
  <c r="J290" i="7"/>
  <c r="J277" i="7"/>
  <c r="J276" i="7"/>
  <c r="J274" i="7"/>
  <c r="J273" i="7"/>
  <c r="J272" i="7"/>
  <c r="J270" i="7"/>
  <c r="J269" i="7"/>
  <c r="J268" i="7"/>
  <c r="J266" i="7"/>
  <c r="J265" i="7"/>
  <c r="J264" i="7"/>
  <c r="J262" i="7"/>
  <c r="J243" i="7"/>
  <c r="J242" i="7"/>
  <c r="J240" i="7"/>
  <c r="J239" i="7"/>
  <c r="J235" i="7"/>
  <c r="J234" i="7"/>
  <c r="J232" i="7"/>
  <c r="J231" i="7"/>
  <c r="J230" i="7"/>
  <c r="J228" i="7"/>
  <c r="J227" i="7"/>
  <c r="J226" i="7"/>
  <c r="J224" i="7"/>
  <c r="J223" i="7"/>
  <c r="J222" i="7"/>
  <c r="J220" i="7"/>
  <c r="J203" i="7"/>
  <c r="J202" i="7"/>
  <c r="J200" i="7"/>
  <c r="J199" i="7"/>
  <c r="J198" i="7"/>
  <c r="J196" i="7"/>
  <c r="J195" i="7"/>
  <c r="J194" i="7"/>
  <c r="J192" i="7"/>
  <c r="J191" i="7"/>
  <c r="J190" i="7"/>
  <c r="J188" i="7"/>
  <c r="J187" i="7"/>
  <c r="J186" i="7"/>
  <c r="J184" i="7"/>
  <c r="J183" i="7"/>
  <c r="J182" i="7"/>
  <c r="J180" i="7"/>
  <c r="J175" i="7"/>
  <c r="J174" i="7"/>
  <c r="J172" i="7"/>
  <c r="J171" i="7"/>
  <c r="J170" i="7"/>
  <c r="J168" i="7"/>
  <c r="J167" i="7"/>
  <c r="J166" i="7"/>
  <c r="J164" i="7"/>
  <c r="J159" i="7"/>
  <c r="J158" i="7"/>
  <c r="J155" i="7"/>
  <c r="J152" i="7"/>
  <c r="J131" i="7"/>
  <c r="J130" i="7"/>
  <c r="J128" i="7"/>
  <c r="J127" i="7"/>
  <c r="J126" i="7"/>
  <c r="J124" i="7"/>
  <c r="J123" i="7"/>
  <c r="J122" i="7"/>
  <c r="J120" i="7"/>
  <c r="J119" i="7"/>
  <c r="J118" i="7"/>
  <c r="J116" i="7"/>
  <c r="J111" i="7"/>
  <c r="J110" i="7"/>
  <c r="J108" i="7"/>
  <c r="J107" i="7"/>
  <c r="J106" i="7"/>
  <c r="J104" i="7"/>
  <c r="J103" i="7"/>
  <c r="J102" i="7"/>
  <c r="J100" i="7"/>
  <c r="J99" i="7"/>
  <c r="J98" i="7"/>
  <c r="J96" i="7"/>
  <c r="J91" i="7"/>
  <c r="J90" i="7"/>
  <c r="J88" i="7"/>
  <c r="J75" i="7"/>
  <c r="J74" i="7"/>
  <c r="J72" i="7"/>
  <c r="J71" i="7"/>
  <c r="J70" i="7"/>
  <c r="J68" i="7"/>
  <c r="J67" i="7"/>
  <c r="J66" i="7"/>
  <c r="J64" i="7"/>
  <c r="J63" i="7"/>
  <c r="J62" i="7"/>
  <c r="J60" i="7"/>
  <c r="J59" i="7"/>
  <c r="J58" i="7"/>
  <c r="J56" i="7"/>
  <c r="J55" i="7"/>
  <c r="J54" i="7"/>
  <c r="J52" i="7"/>
  <c r="J51" i="7"/>
  <c r="J50" i="7"/>
  <c r="J48" i="7"/>
  <c r="J42" i="7"/>
  <c r="J40" i="7"/>
  <c r="J31" i="7"/>
  <c r="J30" i="7"/>
  <c r="J28" i="7"/>
  <c r="J27" i="7"/>
  <c r="J26" i="7"/>
  <c r="J24" i="7"/>
  <c r="E682" i="7"/>
  <c r="E638" i="7"/>
  <c r="F558" i="7"/>
  <c r="G558" i="7"/>
  <c r="F560" i="7"/>
  <c r="G560" i="7"/>
  <c r="F561" i="7"/>
  <c r="G561" i="7"/>
  <c r="E560" i="7"/>
  <c r="H560" i="7" s="1"/>
  <c r="E561" i="7"/>
  <c r="H561" i="7" s="1"/>
  <c r="E558" i="7"/>
  <c r="J377" i="7"/>
  <c r="F323" i="7"/>
  <c r="G323" i="7"/>
  <c r="E323" i="7"/>
  <c r="E319" i="7"/>
  <c r="F306" i="7"/>
  <c r="G306" i="7"/>
  <c r="F308" i="7"/>
  <c r="G308" i="7"/>
  <c r="F309" i="7"/>
  <c r="G309" i="7"/>
  <c r="E308" i="7"/>
  <c r="E309" i="7"/>
  <c r="E306" i="7"/>
  <c r="E282" i="7"/>
  <c r="F80" i="7"/>
  <c r="G80" i="7"/>
  <c r="F82" i="7"/>
  <c r="G82" i="7"/>
  <c r="F83" i="7"/>
  <c r="G83" i="7"/>
  <c r="E82" i="7"/>
  <c r="H82" i="7" s="1"/>
  <c r="E83" i="7"/>
  <c r="H83" i="7" s="1"/>
  <c r="E80" i="7"/>
  <c r="E504" i="7"/>
  <c r="G504" i="7"/>
  <c r="E505" i="7"/>
  <c r="H505" i="7" s="1"/>
  <c r="F505" i="7"/>
  <c r="G505" i="7"/>
  <c r="G502" i="7"/>
  <c r="E502" i="7"/>
  <c r="H502" i="7" s="1"/>
  <c r="H504" i="7" l="1"/>
  <c r="H323" i="7"/>
  <c r="H558" i="7"/>
  <c r="H80" i="7"/>
  <c r="H309" i="7"/>
  <c r="H251" i="7"/>
  <c r="H250" i="7"/>
  <c r="H306" i="7"/>
  <c r="H248" i="7"/>
  <c r="H308" i="7"/>
  <c r="L403" i="7"/>
  <c r="L378" i="7"/>
  <c r="L365" i="7"/>
  <c r="L366" i="7"/>
  <c r="L402" i="7"/>
  <c r="L377" i="7"/>
  <c r="L323" i="7"/>
  <c r="J365" i="7"/>
  <c r="J236" i="7"/>
  <c r="F208" i="7"/>
  <c r="J403" i="7"/>
  <c r="F144" i="7"/>
  <c r="J546" i="7"/>
  <c r="J402" i="7"/>
  <c r="J400" i="7"/>
  <c r="J323" i="7"/>
  <c r="J375" i="7"/>
  <c r="J378" i="7"/>
  <c r="F504" i="7"/>
  <c r="J363" i="7"/>
  <c r="J156" i="7"/>
  <c r="F319" i="7"/>
  <c r="G319" i="7"/>
  <c r="H319" i="7" s="1"/>
  <c r="G314" i="7"/>
  <c r="H314" i="7" s="1"/>
  <c r="F316" i="7"/>
  <c r="G316" i="7"/>
  <c r="F317" i="7"/>
  <c r="G317" i="7"/>
  <c r="F25" i="7"/>
  <c r="L316" i="7" l="1"/>
  <c r="L317" i="7"/>
  <c r="L368" i="7"/>
  <c r="J319" i="7"/>
  <c r="L319" i="7"/>
  <c r="F315" i="7"/>
  <c r="G315" i="7"/>
  <c r="K696" i="7"/>
  <c r="K697" i="7" s="1"/>
  <c r="L315" i="7" l="1"/>
  <c r="G25" i="7"/>
  <c r="G29" i="7"/>
  <c r="H29" i="7" s="1"/>
  <c r="J314" i="7"/>
  <c r="L25" i="7" l="1"/>
  <c r="H25" i="7"/>
  <c r="G21" i="7"/>
  <c r="H21" i="7" s="1"/>
  <c r="F305" i="7" l="1"/>
  <c r="G305" i="7"/>
  <c r="E317" i="7"/>
  <c r="H317" i="7" s="1"/>
  <c r="E316" i="7"/>
  <c r="F522" i="7"/>
  <c r="F498" i="7" s="1"/>
  <c r="G522" i="7"/>
  <c r="G498" i="7" s="1"/>
  <c r="E522" i="7"/>
  <c r="H522" i="7" l="1"/>
  <c r="J316" i="7"/>
  <c r="H316" i="7"/>
  <c r="L305" i="7"/>
  <c r="E305" i="7"/>
  <c r="J317" i="7"/>
  <c r="E498" i="7"/>
  <c r="J522" i="7"/>
  <c r="J498" i="7" l="1"/>
  <c r="H498" i="7"/>
  <c r="J305" i="7"/>
  <c r="H305" i="7"/>
  <c r="F651" i="7"/>
  <c r="G525" i="7"/>
  <c r="F525" i="7"/>
  <c r="E525" i="7"/>
  <c r="H525" i="7" s="1"/>
  <c r="G524" i="7"/>
  <c r="G500" i="7" s="1"/>
  <c r="F524" i="7"/>
  <c r="E524" i="7"/>
  <c r="H524" i="7" s="1"/>
  <c r="G531" i="7"/>
  <c r="F531" i="7"/>
  <c r="E531" i="7"/>
  <c r="G535" i="7"/>
  <c r="F535" i="7"/>
  <c r="E535" i="7"/>
  <c r="G543" i="7"/>
  <c r="F543" i="7"/>
  <c r="E543" i="7"/>
  <c r="G539" i="7"/>
  <c r="F539" i="7"/>
  <c r="E539" i="7"/>
  <c r="G519" i="7"/>
  <c r="F519" i="7"/>
  <c r="E519" i="7"/>
  <c r="H495" i="7"/>
  <c r="H257" i="7"/>
  <c r="H260" i="7"/>
  <c r="F153" i="7"/>
  <c r="F117" i="7"/>
  <c r="F97" i="7"/>
  <c r="H543" i="7" l="1"/>
  <c r="H539" i="7"/>
  <c r="H519" i="7"/>
  <c r="H531" i="7"/>
  <c r="H535" i="7"/>
  <c r="H267" i="7"/>
  <c r="H259" i="7"/>
  <c r="L519" i="7"/>
  <c r="L531" i="7"/>
  <c r="L246" i="7"/>
  <c r="L259" i="7"/>
  <c r="F500" i="7"/>
  <c r="L500" i="7" s="1"/>
  <c r="L524" i="7"/>
  <c r="L260" i="7"/>
  <c r="L539" i="7"/>
  <c r="L543" i="7"/>
  <c r="L525" i="7"/>
  <c r="L267" i="7"/>
  <c r="L495" i="7"/>
  <c r="L535" i="7"/>
  <c r="J535" i="7"/>
  <c r="J531" i="7"/>
  <c r="J25" i="7"/>
  <c r="J257" i="7"/>
  <c r="J543" i="7"/>
  <c r="J525" i="7"/>
  <c r="J519" i="7"/>
  <c r="H258" i="7"/>
  <c r="J267" i="7"/>
  <c r="J495" i="7"/>
  <c r="E500" i="7"/>
  <c r="H500" i="7" s="1"/>
  <c r="J524" i="7"/>
  <c r="J20" i="7"/>
  <c r="J259" i="7"/>
  <c r="J260" i="7"/>
  <c r="J539" i="7"/>
  <c r="E315" i="7"/>
  <c r="L258" i="7"/>
  <c r="J246" i="7" l="1"/>
  <c r="H246" i="7"/>
  <c r="J244" i="7"/>
  <c r="H244" i="7"/>
  <c r="J315" i="7"/>
  <c r="H315" i="7"/>
  <c r="J500" i="7"/>
  <c r="J258" i="7"/>
  <c r="F282" i="7"/>
  <c r="E699" i="7"/>
  <c r="E695" i="7"/>
  <c r="E693" i="7"/>
  <c r="E692" i="7"/>
  <c r="H692" i="7" s="1"/>
  <c r="E690" i="7"/>
  <c r="E685" i="7"/>
  <c r="E684" i="7"/>
  <c r="E681" i="7"/>
  <c r="E680" i="7"/>
  <c r="E675" i="7"/>
  <c r="E671" i="7"/>
  <c r="E667" i="7"/>
  <c r="E663" i="7"/>
  <c r="E659" i="7"/>
  <c r="E655" i="7"/>
  <c r="E651" i="7"/>
  <c r="E649" i="7"/>
  <c r="H649" i="7" s="1"/>
  <c r="E648" i="7"/>
  <c r="E646" i="7"/>
  <c r="E641" i="7"/>
  <c r="E640" i="7"/>
  <c r="E631" i="7"/>
  <c r="E611" i="7"/>
  <c r="E627" i="7"/>
  <c r="E623" i="7"/>
  <c r="E619" i="7"/>
  <c r="E603" i="7"/>
  <c r="E615" i="7"/>
  <c r="E599" i="7"/>
  <c r="E595" i="7"/>
  <c r="E591" i="7"/>
  <c r="E587" i="7"/>
  <c r="E583" i="7"/>
  <c r="E607" i="7"/>
  <c r="E571" i="7"/>
  <c r="E575" i="7"/>
  <c r="E579" i="7"/>
  <c r="E569" i="7"/>
  <c r="H569" i="7" s="1"/>
  <c r="E568" i="7"/>
  <c r="H568" i="7" s="1"/>
  <c r="E566" i="7"/>
  <c r="E557" i="7"/>
  <c r="H557" i="7" s="1"/>
  <c r="E556" i="7"/>
  <c r="H556" i="7" s="1"/>
  <c r="E551" i="7"/>
  <c r="E547" i="7"/>
  <c r="E527" i="7"/>
  <c r="E515" i="7"/>
  <c r="E511" i="7"/>
  <c r="E501" i="7"/>
  <c r="H501" i="7" s="1"/>
  <c r="H475" i="7"/>
  <c r="E441" i="7"/>
  <c r="E437" i="7"/>
  <c r="E433" i="7"/>
  <c r="E427" i="7"/>
  <c r="H427" i="7" s="1"/>
  <c r="E426" i="7"/>
  <c r="E424" i="7"/>
  <c r="E423" i="7"/>
  <c r="H423" i="7" s="1"/>
  <c r="E422" i="7"/>
  <c r="E420" i="7"/>
  <c r="J368" i="7"/>
  <c r="J366" i="7"/>
  <c r="E347" i="7"/>
  <c r="E343" i="7"/>
  <c r="E339" i="7"/>
  <c r="E331" i="7"/>
  <c r="E329" i="7"/>
  <c r="H329" i="7" s="1"/>
  <c r="E328" i="7"/>
  <c r="H328" i="7" s="1"/>
  <c r="E326" i="7"/>
  <c r="E299" i="7"/>
  <c r="E295" i="7"/>
  <c r="E291" i="7"/>
  <c r="E285" i="7"/>
  <c r="H285" i="7" s="1"/>
  <c r="E284" i="7"/>
  <c r="E281" i="7"/>
  <c r="H281" i="7" s="1"/>
  <c r="E280" i="7"/>
  <c r="E278" i="7"/>
  <c r="E241" i="7"/>
  <c r="E237" i="7"/>
  <c r="E233" i="7"/>
  <c r="E229" i="7"/>
  <c r="E225" i="7"/>
  <c r="E221" i="7"/>
  <c r="E201" i="7"/>
  <c r="E197" i="7"/>
  <c r="H197" i="7" s="1"/>
  <c r="E193" i="7"/>
  <c r="E189" i="7"/>
  <c r="E185" i="7"/>
  <c r="E181" i="7"/>
  <c r="E132" i="7"/>
  <c r="E173" i="7"/>
  <c r="E169" i="7"/>
  <c r="E165" i="7"/>
  <c r="E157" i="7"/>
  <c r="E149" i="7"/>
  <c r="H149" i="7" s="1"/>
  <c r="E153" i="7"/>
  <c r="H153" i="7" s="1"/>
  <c r="E129" i="7"/>
  <c r="E125" i="7"/>
  <c r="E121" i="7"/>
  <c r="E117" i="7"/>
  <c r="E115" i="7"/>
  <c r="H115" i="7" s="1"/>
  <c r="E114" i="7"/>
  <c r="H114" i="7" s="1"/>
  <c r="E112" i="7"/>
  <c r="E109" i="7"/>
  <c r="E105" i="7"/>
  <c r="E97" i="7"/>
  <c r="E95" i="7"/>
  <c r="H95" i="7" s="1"/>
  <c r="E94" i="7"/>
  <c r="H94" i="7" s="1"/>
  <c r="E92" i="7"/>
  <c r="E89" i="7"/>
  <c r="E69" i="7"/>
  <c r="E65" i="7"/>
  <c r="E61" i="7"/>
  <c r="E35" i="7"/>
  <c r="H35" i="7" s="1"/>
  <c r="E34" i="7"/>
  <c r="J117" i="7" l="1"/>
  <c r="J97" i="7"/>
  <c r="J241" i="7"/>
  <c r="J651" i="7"/>
  <c r="H463" i="7"/>
  <c r="H447" i="7"/>
  <c r="H464" i="7"/>
  <c r="E209" i="7"/>
  <c r="E217" i="7"/>
  <c r="E137" i="7"/>
  <c r="E177" i="7"/>
  <c r="E161" i="7"/>
  <c r="E135" i="7"/>
  <c r="J153" i="7"/>
  <c r="E145" i="7"/>
  <c r="J162" i="7"/>
  <c r="E134" i="7"/>
  <c r="J160" i="7"/>
  <c r="E302" i="7"/>
  <c r="E523" i="7"/>
  <c r="E304" i="7"/>
  <c r="E559" i="7"/>
  <c r="E307" i="7"/>
  <c r="E81" i="7"/>
  <c r="E140" i="7"/>
  <c r="H140" i="7" s="1"/>
  <c r="E503" i="7"/>
  <c r="E636" i="7"/>
  <c r="E207" i="7"/>
  <c r="E634" i="7"/>
  <c r="E206" i="7"/>
  <c r="E678" i="7"/>
  <c r="E204" i="7"/>
  <c r="E554" i="7"/>
  <c r="E637" i="7"/>
  <c r="H254" i="7"/>
  <c r="E79" i="7"/>
  <c r="H79" i="7" s="1"/>
  <c r="E647" i="7"/>
  <c r="E691" i="7"/>
  <c r="E283" i="7"/>
  <c r="E93" i="7"/>
  <c r="E113" i="7"/>
  <c r="E279" i="7"/>
  <c r="E327" i="7"/>
  <c r="E425" i="7"/>
  <c r="H252" i="7"/>
  <c r="E421" i="7"/>
  <c r="E509" i="7"/>
  <c r="H509" i="7" s="1"/>
  <c r="E431" i="7"/>
  <c r="H431" i="7" s="1"/>
  <c r="E286" i="7"/>
  <c r="H286" i="7" s="1"/>
  <c r="E430" i="7"/>
  <c r="H430" i="7" s="1"/>
  <c r="E508" i="7"/>
  <c r="H508" i="7" s="1"/>
  <c r="E289" i="7"/>
  <c r="H289" i="7" s="1"/>
  <c r="E506" i="7"/>
  <c r="H506" i="7" s="1"/>
  <c r="E639" i="7"/>
  <c r="E10" i="7"/>
  <c r="E288" i="7"/>
  <c r="H288" i="7" s="1"/>
  <c r="E313" i="7"/>
  <c r="H313" i="7" s="1"/>
  <c r="E428" i="7"/>
  <c r="H428" i="7" s="1"/>
  <c r="E565" i="7"/>
  <c r="H565" i="7" s="1"/>
  <c r="E688" i="7"/>
  <c r="H688" i="7" s="1"/>
  <c r="E11" i="7"/>
  <c r="H11" i="7" s="1"/>
  <c r="E564" i="7"/>
  <c r="H564" i="7" s="1"/>
  <c r="E78" i="7"/>
  <c r="H78" i="7" s="1"/>
  <c r="E689" i="7"/>
  <c r="H689" i="7" s="1"/>
  <c r="E567" i="7"/>
  <c r="E76" i="7"/>
  <c r="E679" i="7"/>
  <c r="E683" i="7"/>
  <c r="J22" i="7"/>
  <c r="J23" i="7"/>
  <c r="J44" i="7"/>
  <c r="J46" i="7"/>
  <c r="J47" i="7"/>
  <c r="F65" i="7"/>
  <c r="F73" i="7"/>
  <c r="F101" i="7"/>
  <c r="F105" i="7"/>
  <c r="F109" i="7"/>
  <c r="F112" i="7"/>
  <c r="J112" i="7" s="1"/>
  <c r="F114" i="7"/>
  <c r="F115" i="7"/>
  <c r="F121" i="7"/>
  <c r="F125" i="7"/>
  <c r="F129" i="7"/>
  <c r="J144" i="7"/>
  <c r="J147" i="7"/>
  <c r="F149" i="7"/>
  <c r="J179" i="7"/>
  <c r="F206" i="7"/>
  <c r="F207" i="7"/>
  <c r="F284" i="7"/>
  <c r="F285" i="7"/>
  <c r="F347" i="7"/>
  <c r="F424" i="7"/>
  <c r="F426" i="7"/>
  <c r="F427" i="7"/>
  <c r="F638" i="7"/>
  <c r="F640" i="7"/>
  <c r="F641" i="7"/>
  <c r="F682" i="7"/>
  <c r="F684" i="7"/>
  <c r="F685" i="7"/>
  <c r="F667" i="7"/>
  <c r="F671" i="7"/>
  <c r="F695" i="7"/>
  <c r="F699" i="7"/>
  <c r="F693" i="7"/>
  <c r="F692" i="7"/>
  <c r="F690" i="7"/>
  <c r="F678" i="7" s="1"/>
  <c r="F681" i="7"/>
  <c r="F680" i="7"/>
  <c r="F675" i="7"/>
  <c r="F663" i="7"/>
  <c r="F659" i="7"/>
  <c r="F655" i="7"/>
  <c r="F649" i="7"/>
  <c r="F648" i="7"/>
  <c r="F646" i="7"/>
  <c r="F634" i="7" s="1"/>
  <c r="F631" i="7"/>
  <c r="F611" i="7"/>
  <c r="F627" i="7"/>
  <c r="F623" i="7"/>
  <c r="F619" i="7"/>
  <c r="F603" i="7"/>
  <c r="F615" i="7"/>
  <c r="F599" i="7"/>
  <c r="F595" i="7"/>
  <c r="F591" i="7"/>
  <c r="F587" i="7"/>
  <c r="F583" i="7"/>
  <c r="F607" i="7"/>
  <c r="F571" i="7"/>
  <c r="F575" i="7"/>
  <c r="F579" i="7"/>
  <c r="F569" i="7"/>
  <c r="F568" i="7"/>
  <c r="F554" i="7"/>
  <c r="F557" i="7"/>
  <c r="F556" i="7"/>
  <c r="F551" i="7"/>
  <c r="F547" i="7"/>
  <c r="F527" i="7"/>
  <c r="F515" i="7"/>
  <c r="F511" i="7"/>
  <c r="F501" i="7"/>
  <c r="F437" i="7"/>
  <c r="F433" i="7"/>
  <c r="F423" i="7"/>
  <c r="F422" i="7"/>
  <c r="F420" i="7"/>
  <c r="J420" i="7" s="1"/>
  <c r="F343" i="7"/>
  <c r="F339" i="7"/>
  <c r="F331" i="7"/>
  <c r="F335" i="7"/>
  <c r="F329" i="7"/>
  <c r="F328" i="7"/>
  <c r="F326" i="7"/>
  <c r="F302" i="7" s="1"/>
  <c r="F299" i="7"/>
  <c r="F295" i="7"/>
  <c r="F291" i="7"/>
  <c r="F281" i="7"/>
  <c r="F280" i="7"/>
  <c r="F278" i="7"/>
  <c r="J278" i="7" s="1"/>
  <c r="F237" i="7"/>
  <c r="F233" i="7"/>
  <c r="F225" i="7"/>
  <c r="F221" i="7"/>
  <c r="F201" i="7"/>
  <c r="F197" i="7"/>
  <c r="F193" i="7"/>
  <c r="F189" i="7"/>
  <c r="F185" i="7"/>
  <c r="F181" i="7"/>
  <c r="F173" i="7"/>
  <c r="F169" i="7"/>
  <c r="F165" i="7"/>
  <c r="F157" i="7"/>
  <c r="F95" i="7"/>
  <c r="F94" i="7"/>
  <c r="F92" i="7"/>
  <c r="J92" i="7" s="1"/>
  <c r="F89" i="7"/>
  <c r="F69" i="7"/>
  <c r="F61" i="7"/>
  <c r="F53" i="7"/>
  <c r="F49" i="7"/>
  <c r="F37" i="7"/>
  <c r="F41" i="7"/>
  <c r="F35" i="7"/>
  <c r="L29" i="7"/>
  <c r="G149" i="7"/>
  <c r="E499" i="7" l="1"/>
  <c r="E507" i="7" s="1"/>
  <c r="H507" i="7" s="1"/>
  <c r="E142" i="7"/>
  <c r="H142" i="7" s="1"/>
  <c r="E143" i="7"/>
  <c r="H143" i="7" s="1"/>
  <c r="F33" i="7"/>
  <c r="I697" i="7"/>
  <c r="I696" i="7"/>
  <c r="J185" i="7"/>
  <c r="J233" i="7"/>
  <c r="J384" i="7"/>
  <c r="J422" i="7"/>
  <c r="J467" i="7"/>
  <c r="J568" i="7"/>
  <c r="J571" i="7"/>
  <c r="J603" i="7"/>
  <c r="F637" i="7"/>
  <c r="J695" i="7"/>
  <c r="J121" i="7"/>
  <c r="J65" i="7"/>
  <c r="J35" i="7"/>
  <c r="J157" i="7"/>
  <c r="J197" i="7"/>
  <c r="J263" i="7"/>
  <c r="J299" i="7"/>
  <c r="J405" i="7"/>
  <c r="J663" i="7"/>
  <c r="J699" i="7"/>
  <c r="J393" i="7"/>
  <c r="L393" i="7"/>
  <c r="J347" i="7"/>
  <c r="J125" i="7"/>
  <c r="J73" i="7"/>
  <c r="J417" i="7"/>
  <c r="J41" i="7"/>
  <c r="J57" i="7"/>
  <c r="J201" i="7"/>
  <c r="J271" i="7"/>
  <c r="J247" i="7"/>
  <c r="J331" i="7"/>
  <c r="J409" i="7"/>
  <c r="J483" i="7"/>
  <c r="J511" i="7"/>
  <c r="J551" i="7"/>
  <c r="J591" i="7"/>
  <c r="J611" i="7"/>
  <c r="J675" i="7"/>
  <c r="J692" i="7"/>
  <c r="J352" i="7"/>
  <c r="J109" i="7"/>
  <c r="J53" i="7"/>
  <c r="J89" i="7"/>
  <c r="J229" i="7"/>
  <c r="J280" i="7"/>
  <c r="J335" i="7"/>
  <c r="J372" i="7"/>
  <c r="J437" i="7"/>
  <c r="J447" i="7"/>
  <c r="J479" i="7"/>
  <c r="J501" i="7"/>
  <c r="J547" i="7"/>
  <c r="J575" i="7"/>
  <c r="J587" i="7"/>
  <c r="J615" i="7"/>
  <c r="F636" i="7"/>
  <c r="J34" i="7"/>
  <c r="J69" i="7"/>
  <c r="J95" i="7"/>
  <c r="J173" i="7"/>
  <c r="J193" i="7"/>
  <c r="J225" i="7"/>
  <c r="J295" i="7"/>
  <c r="J329" i="7"/>
  <c r="J343" i="7"/>
  <c r="J397" i="7"/>
  <c r="J433" i="7"/>
  <c r="J446" i="7"/>
  <c r="J491" i="7"/>
  <c r="J527" i="7"/>
  <c r="J557" i="7"/>
  <c r="J579" i="7"/>
  <c r="J583" i="7"/>
  <c r="J599" i="7"/>
  <c r="J627" i="7"/>
  <c r="J659" i="7"/>
  <c r="J681" i="7"/>
  <c r="J441" i="7"/>
  <c r="J667" i="7"/>
  <c r="J129" i="7"/>
  <c r="J114" i="7"/>
  <c r="J101" i="7"/>
  <c r="J61" i="7"/>
  <c r="J94" i="7"/>
  <c r="J169" i="7"/>
  <c r="J189" i="7"/>
  <c r="J237" i="7"/>
  <c r="J275" i="7"/>
  <c r="J291" i="7"/>
  <c r="F304" i="7"/>
  <c r="F303" i="7" s="1"/>
  <c r="J339" i="7"/>
  <c r="J388" i="7"/>
  <c r="J413" i="7"/>
  <c r="J423" i="7"/>
  <c r="J471" i="7"/>
  <c r="J487" i="7"/>
  <c r="J515" i="7"/>
  <c r="J556" i="7"/>
  <c r="J569" i="7"/>
  <c r="J607" i="7"/>
  <c r="J595" i="7"/>
  <c r="J619" i="7"/>
  <c r="J631" i="7"/>
  <c r="J655" i="7"/>
  <c r="J680" i="7"/>
  <c r="J693" i="7"/>
  <c r="J671" i="7"/>
  <c r="J380" i="7"/>
  <c r="J115" i="7"/>
  <c r="J105" i="7"/>
  <c r="L149" i="7"/>
  <c r="J623" i="7"/>
  <c r="J461" i="7"/>
  <c r="J457" i="7"/>
  <c r="J475" i="7"/>
  <c r="J204" i="7"/>
  <c r="J221" i="7"/>
  <c r="F217" i="7"/>
  <c r="F209" i="7"/>
  <c r="J181" i="7"/>
  <c r="F177" i="7"/>
  <c r="F137" i="7"/>
  <c r="J165" i="7"/>
  <c r="F161" i="7"/>
  <c r="J161" i="7" s="1"/>
  <c r="J178" i="7"/>
  <c r="F134" i="7"/>
  <c r="J149" i="7"/>
  <c r="F145" i="7"/>
  <c r="J163" i="7"/>
  <c r="F135" i="7"/>
  <c r="J176" i="7"/>
  <c r="F132" i="7"/>
  <c r="J132" i="7" s="1"/>
  <c r="E133" i="7"/>
  <c r="H255" i="7"/>
  <c r="F13" i="7"/>
  <c r="J49" i="7"/>
  <c r="F45" i="7"/>
  <c r="J29" i="7"/>
  <c r="F21" i="7"/>
  <c r="J464" i="7"/>
  <c r="H455" i="7"/>
  <c r="E642" i="7"/>
  <c r="H642" i="7" s="1"/>
  <c r="J634" i="7"/>
  <c r="E562" i="7"/>
  <c r="H562" i="7" s="1"/>
  <c r="J554" i="7"/>
  <c r="H454" i="7"/>
  <c r="E84" i="7"/>
  <c r="H84" i="7" s="1"/>
  <c r="E644" i="7"/>
  <c r="H644" i="7" s="1"/>
  <c r="E86" i="7"/>
  <c r="H86" i="7" s="1"/>
  <c r="E87" i="7"/>
  <c r="H87" i="7" s="1"/>
  <c r="J302" i="7"/>
  <c r="J206" i="7"/>
  <c r="J566" i="7"/>
  <c r="J218" i="7"/>
  <c r="J326" i="7"/>
  <c r="J678" i="7"/>
  <c r="J219" i="7"/>
  <c r="J690" i="7"/>
  <c r="J646" i="7"/>
  <c r="E310" i="7"/>
  <c r="H310" i="7" s="1"/>
  <c r="J207" i="7"/>
  <c r="E303" i="7"/>
  <c r="J648" i="7"/>
  <c r="J649" i="7"/>
  <c r="J216" i="7"/>
  <c r="J463" i="7"/>
  <c r="J328" i="7"/>
  <c r="J281" i="7"/>
  <c r="F559" i="7"/>
  <c r="F307" i="7"/>
  <c r="F81" i="7"/>
  <c r="F503" i="7"/>
  <c r="J350" i="7"/>
  <c r="F523" i="7"/>
  <c r="E635" i="7"/>
  <c r="E312" i="7"/>
  <c r="H312" i="7" s="1"/>
  <c r="E215" i="7"/>
  <c r="H215" i="7" s="1"/>
  <c r="E555" i="7"/>
  <c r="E214" i="7"/>
  <c r="H214" i="7" s="1"/>
  <c r="E205" i="7"/>
  <c r="I701" i="7"/>
  <c r="I700" i="7"/>
  <c r="E686" i="7"/>
  <c r="H686" i="7" s="1"/>
  <c r="E645" i="7"/>
  <c r="H645" i="7" s="1"/>
  <c r="E212" i="7"/>
  <c r="H212" i="7" s="1"/>
  <c r="F642" i="7"/>
  <c r="E705" i="7"/>
  <c r="E77" i="7"/>
  <c r="F688" i="7"/>
  <c r="F79" i="7"/>
  <c r="F565" i="7"/>
  <c r="H253" i="7"/>
  <c r="E287" i="7"/>
  <c r="H287" i="7" s="1"/>
  <c r="F425" i="7"/>
  <c r="F76" i="7"/>
  <c r="J76" i="7" s="1"/>
  <c r="F509" i="7"/>
  <c r="F564" i="7"/>
  <c r="F508" i="7"/>
  <c r="E429" i="7"/>
  <c r="H429" i="7" s="1"/>
  <c r="F289" i="7"/>
  <c r="F683" i="7"/>
  <c r="F506" i="7"/>
  <c r="F310" i="7"/>
  <c r="F431" i="7"/>
  <c r="F313" i="7"/>
  <c r="F214" i="7"/>
  <c r="H452" i="7"/>
  <c r="F283" i="7"/>
  <c r="E717" i="7"/>
  <c r="F212" i="7"/>
  <c r="F8" i="7"/>
  <c r="E18" i="7"/>
  <c r="H18" i="7" s="1"/>
  <c r="F215" i="7"/>
  <c r="E704" i="7"/>
  <c r="F639" i="7"/>
  <c r="F428" i="7"/>
  <c r="F288" i="7"/>
  <c r="F113" i="7"/>
  <c r="E716" i="7"/>
  <c r="E19" i="7"/>
  <c r="H19" i="7" s="1"/>
  <c r="E687" i="7"/>
  <c r="H687" i="7" s="1"/>
  <c r="F562" i="7"/>
  <c r="F430" i="7"/>
  <c r="F78" i="7"/>
  <c r="F689" i="7"/>
  <c r="F686" i="7"/>
  <c r="F286" i="7"/>
  <c r="F327" i="7"/>
  <c r="F10" i="7"/>
  <c r="F11" i="7"/>
  <c r="F93" i="7"/>
  <c r="F279" i="7"/>
  <c r="F555" i="7"/>
  <c r="F691" i="7"/>
  <c r="F421" i="7"/>
  <c r="F679" i="7"/>
  <c r="F647" i="7"/>
  <c r="F567" i="7"/>
  <c r="E141" i="7" l="1"/>
  <c r="H141" i="7" s="1"/>
  <c r="E311" i="7"/>
  <c r="H311" i="7" s="1"/>
  <c r="E213" i="7"/>
  <c r="H213" i="7" s="1"/>
  <c r="E712" i="7"/>
  <c r="F702" i="7"/>
  <c r="F710" i="7" s="1"/>
  <c r="F312" i="7"/>
  <c r="F705" i="7"/>
  <c r="J705" i="7" s="1"/>
  <c r="F140" i="7"/>
  <c r="J647" i="7"/>
  <c r="J11" i="7"/>
  <c r="J78" i="7"/>
  <c r="J113" i="7"/>
  <c r="F499" i="7"/>
  <c r="F507" i="7" s="1"/>
  <c r="J376" i="7"/>
  <c r="J45" i="7"/>
  <c r="J177" i="7"/>
  <c r="F205" i="7"/>
  <c r="J691" i="7"/>
  <c r="J93" i="7"/>
  <c r="J327" i="7"/>
  <c r="J353" i="7"/>
  <c r="J135" i="7"/>
  <c r="J134" i="7"/>
  <c r="J567" i="7"/>
  <c r="J421" i="7"/>
  <c r="J10" i="7"/>
  <c r="J79" i="7"/>
  <c r="J364" i="7"/>
  <c r="J21" i="7"/>
  <c r="L21" i="7"/>
  <c r="J462" i="7"/>
  <c r="J679" i="7"/>
  <c r="J279" i="7"/>
  <c r="J401" i="7"/>
  <c r="J145" i="7"/>
  <c r="F635" i="7"/>
  <c r="J635" i="7" s="1"/>
  <c r="F645" i="7"/>
  <c r="F644" i="7"/>
  <c r="J637" i="7"/>
  <c r="J636" i="7"/>
  <c r="J304" i="7"/>
  <c r="F143" i="7"/>
  <c r="F142" i="7"/>
  <c r="F133" i="7"/>
  <c r="J523" i="7"/>
  <c r="J444" i="7"/>
  <c r="E713" i="7"/>
  <c r="E563" i="7"/>
  <c r="H563" i="7" s="1"/>
  <c r="J555" i="7"/>
  <c r="E643" i="7"/>
  <c r="H643" i="7" s="1"/>
  <c r="J303" i="7"/>
  <c r="J217" i="7"/>
  <c r="E85" i="7"/>
  <c r="H85" i="7" s="1"/>
  <c r="F311" i="7"/>
  <c r="F86" i="7"/>
  <c r="F84" i="7"/>
  <c r="F87" i="7"/>
  <c r="F16" i="7"/>
  <c r="F704" i="7"/>
  <c r="H453" i="7"/>
  <c r="F687" i="7"/>
  <c r="F714" i="7"/>
  <c r="E721" i="7"/>
  <c r="F429" i="7"/>
  <c r="F19" i="7"/>
  <c r="E720" i="7"/>
  <c r="F287" i="7"/>
  <c r="F563" i="7"/>
  <c r="F18" i="7"/>
  <c r="F77" i="7"/>
  <c r="F716" i="7"/>
  <c r="F717" i="7"/>
  <c r="F9" i="7"/>
  <c r="G61" i="7"/>
  <c r="L61" i="7" l="1"/>
  <c r="H61" i="7"/>
  <c r="J445" i="7"/>
  <c r="J351" i="7"/>
  <c r="J77" i="7"/>
  <c r="J704" i="7"/>
  <c r="F213" i="7"/>
  <c r="J499" i="7"/>
  <c r="J133" i="7"/>
  <c r="J245" i="7"/>
  <c r="F643" i="7"/>
  <c r="J205" i="7"/>
  <c r="F141" i="7"/>
  <c r="F85" i="7"/>
  <c r="F703" i="7"/>
  <c r="F711" i="7" s="1"/>
  <c r="F17" i="7"/>
  <c r="F718" i="7"/>
  <c r="F715" i="7"/>
  <c r="F713" i="7"/>
  <c r="J713" i="7" s="1"/>
  <c r="F721" i="7"/>
  <c r="F712" i="7"/>
  <c r="F720" i="7"/>
  <c r="G105" i="7"/>
  <c r="G101" i="7"/>
  <c r="G97" i="7"/>
  <c r="G95" i="7"/>
  <c r="L95" i="7" s="1"/>
  <c r="G94" i="7"/>
  <c r="L94" i="7" s="1"/>
  <c r="G92" i="7"/>
  <c r="H92" i="7" s="1"/>
  <c r="G89" i="7"/>
  <c r="L41" i="7"/>
  <c r="G37" i="7"/>
  <c r="G49" i="7"/>
  <c r="G53" i="7"/>
  <c r="G684" i="7"/>
  <c r="H684" i="7" s="1"/>
  <c r="G685" i="7"/>
  <c r="H685" i="7" s="1"/>
  <c r="G682" i="7"/>
  <c r="H682" i="7" s="1"/>
  <c r="G681" i="7"/>
  <c r="G680" i="7"/>
  <c r="G678" i="7"/>
  <c r="H678" i="7" s="1"/>
  <c r="G690" i="7"/>
  <c r="H690" i="7" s="1"/>
  <c r="L49" i="7" l="1"/>
  <c r="H49" i="7"/>
  <c r="L101" i="7"/>
  <c r="H101" i="7"/>
  <c r="L37" i="7"/>
  <c r="H37" i="7"/>
  <c r="L105" i="7"/>
  <c r="H105" i="7"/>
  <c r="L680" i="7"/>
  <c r="H680" i="7"/>
  <c r="L681" i="7"/>
  <c r="H681" i="7"/>
  <c r="L53" i="7"/>
  <c r="H53" i="7"/>
  <c r="L89" i="7"/>
  <c r="H89" i="7"/>
  <c r="L97" i="7"/>
  <c r="H97" i="7"/>
  <c r="J712" i="7"/>
  <c r="G45" i="7"/>
  <c r="F719" i="7"/>
  <c r="G33" i="7"/>
  <c r="G93" i="7"/>
  <c r="L93" i="7" l="1"/>
  <c r="H93" i="7"/>
  <c r="L33" i="7"/>
  <c r="H33" i="7"/>
  <c r="L45" i="7"/>
  <c r="H45" i="7"/>
  <c r="G699" i="7"/>
  <c r="G695" i="7"/>
  <c r="G693" i="7"/>
  <c r="L692" i="7"/>
  <c r="G675" i="7"/>
  <c r="L409" i="7"/>
  <c r="L405" i="7"/>
  <c r="L397" i="7"/>
  <c r="L699" i="7" l="1"/>
  <c r="H699" i="7"/>
  <c r="L695" i="7"/>
  <c r="H695" i="7"/>
  <c r="L675" i="7"/>
  <c r="H675" i="7"/>
  <c r="L693" i="7"/>
  <c r="H693" i="7"/>
  <c r="L401" i="7"/>
  <c r="G691" i="7"/>
  <c r="G683" i="7"/>
  <c r="H683" i="7" s="1"/>
  <c r="G679" i="7"/>
  <c r="L679" i="7" l="1"/>
  <c r="H679" i="7"/>
  <c r="L691" i="7"/>
  <c r="H691" i="7"/>
  <c r="G185" i="7"/>
  <c r="G181" i="7"/>
  <c r="G189" i="7"/>
  <c r="L189" i="7" l="1"/>
  <c r="H189" i="7"/>
  <c r="L181" i="7"/>
  <c r="H181" i="7"/>
  <c r="L185" i="7"/>
  <c r="H185" i="7"/>
  <c r="G501" i="7"/>
  <c r="L501" i="7" s="1"/>
  <c r="G566" i="7" l="1"/>
  <c r="H566" i="7" s="1"/>
  <c r="G569" i="7"/>
  <c r="L569" i="7" s="1"/>
  <c r="G568" i="7"/>
  <c r="L568" i="7" s="1"/>
  <c r="G611" i="7"/>
  <c r="G331" i="7"/>
  <c r="G117" i="7"/>
  <c r="G121" i="7"/>
  <c r="G125" i="7"/>
  <c r="G115" i="7"/>
  <c r="L115" i="7" s="1"/>
  <c r="G114" i="7"/>
  <c r="L114" i="7" s="1"/>
  <c r="G112" i="7"/>
  <c r="H112" i="7" s="1"/>
  <c r="G109" i="7"/>
  <c r="G129" i="7"/>
  <c r="G169" i="7"/>
  <c r="G135" i="7"/>
  <c r="G134" i="7"/>
  <c r="G132" i="7"/>
  <c r="H132" i="7" s="1"/>
  <c r="G173" i="7"/>
  <c r="G34" i="7"/>
  <c r="G623" i="7"/>
  <c r="L109" i="7" l="1"/>
  <c r="H109" i="7"/>
  <c r="L125" i="7"/>
  <c r="H125" i="7"/>
  <c r="L121" i="7"/>
  <c r="H121" i="7"/>
  <c r="L173" i="7"/>
  <c r="H173" i="7"/>
  <c r="L169" i="7"/>
  <c r="H169" i="7"/>
  <c r="L117" i="7"/>
  <c r="H117" i="7"/>
  <c r="L623" i="7"/>
  <c r="H623" i="7"/>
  <c r="L611" i="7"/>
  <c r="H611" i="7"/>
  <c r="L129" i="7"/>
  <c r="H129" i="7"/>
  <c r="L331" i="7"/>
  <c r="H331" i="7"/>
  <c r="L134" i="7"/>
  <c r="H134" i="7"/>
  <c r="L34" i="7"/>
  <c r="H34" i="7"/>
  <c r="L135" i="7"/>
  <c r="H135" i="7"/>
  <c r="G81" i="7"/>
  <c r="H81" i="7" s="1"/>
  <c r="G554" i="7"/>
  <c r="H554" i="7" s="1"/>
  <c r="G646" i="7"/>
  <c r="H646" i="7" s="1"/>
  <c r="G76" i="7"/>
  <c r="G113" i="7"/>
  <c r="G78" i="7"/>
  <c r="G79" i="7"/>
  <c r="L113" i="7" l="1"/>
  <c r="H113" i="7"/>
  <c r="G84" i="7"/>
  <c r="H76" i="7"/>
  <c r="G87" i="7"/>
  <c r="L79" i="7"/>
  <c r="G86" i="7"/>
  <c r="L78" i="7"/>
  <c r="G77" i="7"/>
  <c r="H77" i="7" s="1"/>
  <c r="G85" i="7" l="1"/>
  <c r="L77" i="7"/>
  <c r="G648" i="7"/>
  <c r="G153" i="7"/>
  <c r="L153" i="7" s="1"/>
  <c r="L648" i="7" l="1"/>
  <c r="H648" i="7"/>
  <c r="L467" i="7"/>
  <c r="H467" i="7"/>
  <c r="G420" i="7"/>
  <c r="H420" i="7" s="1"/>
  <c r="G278" i="7"/>
  <c r="H278" i="7" s="1"/>
  <c r="G636" i="7"/>
  <c r="G422" i="7"/>
  <c r="G280" i="7"/>
  <c r="G649" i="7"/>
  <c r="G634" i="7"/>
  <c r="H634" i="7" s="1"/>
  <c r="L353" i="7"/>
  <c r="L352" i="7"/>
  <c r="G329" i="7"/>
  <c r="L329" i="7" s="1"/>
  <c r="G328" i="7"/>
  <c r="G326" i="7"/>
  <c r="G207" i="7"/>
  <c r="G206" i="7"/>
  <c r="G204" i="7"/>
  <c r="H204" i="7" s="1"/>
  <c r="G35" i="7"/>
  <c r="L35" i="7" s="1"/>
  <c r="G32" i="7"/>
  <c r="G671" i="7"/>
  <c r="G667" i="7"/>
  <c r="G663" i="7"/>
  <c r="G659" i="7"/>
  <c r="G655" i="7"/>
  <c r="G651" i="7"/>
  <c r="G641" i="7"/>
  <c r="H641" i="7" s="1"/>
  <c r="G640" i="7"/>
  <c r="H640" i="7" s="1"/>
  <c r="G638" i="7"/>
  <c r="H638" i="7" s="1"/>
  <c r="G631" i="7"/>
  <c r="G627" i="7"/>
  <c r="G619" i="7"/>
  <c r="G603" i="7"/>
  <c r="G615" i="7"/>
  <c r="G599" i="7"/>
  <c r="G595" i="7"/>
  <c r="G591" i="7"/>
  <c r="G587" i="7"/>
  <c r="G583" i="7"/>
  <c r="G607" i="7"/>
  <c r="G571" i="7"/>
  <c r="G575" i="7"/>
  <c r="G579" i="7"/>
  <c r="G557" i="7"/>
  <c r="L557" i="7" s="1"/>
  <c r="G556" i="7"/>
  <c r="L556" i="7" s="1"/>
  <c r="G551" i="7"/>
  <c r="G547" i="7"/>
  <c r="G527" i="7"/>
  <c r="H527" i="7" s="1"/>
  <c r="G515" i="7"/>
  <c r="G511" i="7"/>
  <c r="L475" i="7"/>
  <c r="L457" i="7"/>
  <c r="G441" i="7"/>
  <c r="G437" i="7"/>
  <c r="G433" i="7"/>
  <c r="G427" i="7"/>
  <c r="G426" i="7"/>
  <c r="H426" i="7" s="1"/>
  <c r="G424" i="7"/>
  <c r="H424" i="7" s="1"/>
  <c r="G423" i="7"/>
  <c r="L423" i="7" s="1"/>
  <c r="L417" i="7"/>
  <c r="L413" i="7"/>
  <c r="L388" i="7"/>
  <c r="L384" i="7"/>
  <c r="L380" i="7"/>
  <c r="L372" i="7"/>
  <c r="G347" i="7"/>
  <c r="G343" i="7"/>
  <c r="G339" i="7"/>
  <c r="G335" i="7"/>
  <c r="G299" i="7"/>
  <c r="G295" i="7"/>
  <c r="G291" i="7"/>
  <c r="G285" i="7"/>
  <c r="G284" i="7"/>
  <c r="H284" i="7" s="1"/>
  <c r="G282" i="7"/>
  <c r="H282" i="7" s="1"/>
  <c r="G281" i="7"/>
  <c r="G241" i="7"/>
  <c r="G237" i="7"/>
  <c r="G233" i="7"/>
  <c r="G229" i="7"/>
  <c r="G225" i="7"/>
  <c r="G221" i="7"/>
  <c r="G201" i="7"/>
  <c r="G197" i="7"/>
  <c r="L197" i="7" s="1"/>
  <c r="G193" i="7"/>
  <c r="H193" i="7" s="1"/>
  <c r="G165" i="7"/>
  <c r="H165" i="7" s="1"/>
  <c r="G157" i="7"/>
  <c r="H157" i="7" s="1"/>
  <c r="G73" i="7"/>
  <c r="G69" i="7"/>
  <c r="G65" i="7"/>
  <c r="G57" i="7"/>
  <c r="L57" i="7" l="1"/>
  <c r="H57" i="7"/>
  <c r="L343" i="7"/>
  <c r="H343" i="7"/>
  <c r="L547" i="7"/>
  <c r="H547" i="7"/>
  <c r="L583" i="7"/>
  <c r="H583" i="7"/>
  <c r="L627" i="7"/>
  <c r="H627" i="7"/>
  <c r="L347" i="7"/>
  <c r="H347" i="7"/>
  <c r="L437" i="7"/>
  <c r="H437" i="7"/>
  <c r="L511" i="7"/>
  <c r="H511" i="7"/>
  <c r="L551" i="7"/>
  <c r="H551" i="7"/>
  <c r="L575" i="7"/>
  <c r="H575" i="7"/>
  <c r="L587" i="7"/>
  <c r="H587" i="7"/>
  <c r="L615" i="7"/>
  <c r="H615" i="7"/>
  <c r="L631" i="7"/>
  <c r="H631" i="7"/>
  <c r="L651" i="7"/>
  <c r="H651" i="7"/>
  <c r="L667" i="7"/>
  <c r="H667" i="7"/>
  <c r="L636" i="7"/>
  <c r="H636" i="7"/>
  <c r="L201" i="7"/>
  <c r="H201" i="7"/>
  <c r="L295" i="7"/>
  <c r="H295" i="7"/>
  <c r="L433" i="7"/>
  <c r="H433" i="7"/>
  <c r="L65" i="7"/>
  <c r="H65" i="7"/>
  <c r="L221" i="7"/>
  <c r="H221" i="7"/>
  <c r="L241" i="7"/>
  <c r="H241" i="7"/>
  <c r="L335" i="7"/>
  <c r="H335" i="7"/>
  <c r="L441" i="7"/>
  <c r="H441" i="7"/>
  <c r="L515" i="7"/>
  <c r="H515" i="7"/>
  <c r="L571" i="7"/>
  <c r="H571" i="7"/>
  <c r="L591" i="7"/>
  <c r="H591" i="7"/>
  <c r="L603" i="7"/>
  <c r="H603" i="7"/>
  <c r="L655" i="7"/>
  <c r="H655" i="7"/>
  <c r="L671" i="7"/>
  <c r="H671" i="7"/>
  <c r="L233" i="7"/>
  <c r="H233" i="7"/>
  <c r="L579" i="7"/>
  <c r="H579" i="7"/>
  <c r="L599" i="7"/>
  <c r="H599" i="7"/>
  <c r="L663" i="7"/>
  <c r="H663" i="7"/>
  <c r="L422" i="7"/>
  <c r="H422" i="7"/>
  <c r="L237" i="7"/>
  <c r="H237" i="7"/>
  <c r="L299" i="7"/>
  <c r="H299" i="7"/>
  <c r="L69" i="7"/>
  <c r="H69" i="7"/>
  <c r="L225" i="7"/>
  <c r="H225" i="7"/>
  <c r="L73" i="7"/>
  <c r="H73" i="7"/>
  <c r="L229" i="7"/>
  <c r="H229" i="7"/>
  <c r="L291" i="7"/>
  <c r="H291" i="7"/>
  <c r="L339" i="7"/>
  <c r="H339" i="7"/>
  <c r="L607" i="7"/>
  <c r="H607" i="7"/>
  <c r="L595" i="7"/>
  <c r="H595" i="7"/>
  <c r="L619" i="7"/>
  <c r="H619" i="7"/>
  <c r="L659" i="7"/>
  <c r="H659" i="7"/>
  <c r="L280" i="7"/>
  <c r="H280" i="7"/>
  <c r="L275" i="7"/>
  <c r="H275" i="7"/>
  <c r="L263" i="7"/>
  <c r="H263" i="7"/>
  <c r="L271" i="7"/>
  <c r="H271" i="7"/>
  <c r="L479" i="7"/>
  <c r="H479" i="7"/>
  <c r="H444" i="7"/>
  <c r="H461" i="7"/>
  <c r="L483" i="7"/>
  <c r="H483" i="7"/>
  <c r="L471" i="7"/>
  <c r="H471" i="7"/>
  <c r="L487" i="7"/>
  <c r="H487" i="7"/>
  <c r="L491" i="7"/>
  <c r="H491" i="7"/>
  <c r="L207" i="7"/>
  <c r="H207" i="7"/>
  <c r="G302" i="7"/>
  <c r="H302" i="7" s="1"/>
  <c r="H326" i="7"/>
  <c r="L206" i="7"/>
  <c r="H206" i="7"/>
  <c r="G145" i="7"/>
  <c r="L157" i="7"/>
  <c r="L447" i="7"/>
  <c r="L464" i="7"/>
  <c r="G523" i="7"/>
  <c r="L527" i="7"/>
  <c r="L463" i="7"/>
  <c r="G637" i="7"/>
  <c r="L649" i="7"/>
  <c r="G177" i="7"/>
  <c r="L193" i="7"/>
  <c r="H247" i="7"/>
  <c r="L281" i="7"/>
  <c r="G161" i="7"/>
  <c r="L165" i="7"/>
  <c r="G304" i="7"/>
  <c r="L328" i="7"/>
  <c r="H449" i="7"/>
  <c r="G209" i="7"/>
  <c r="H209" i="7" s="1"/>
  <c r="G217" i="7"/>
  <c r="G137" i="7"/>
  <c r="H137" i="7" s="1"/>
  <c r="G13" i="7"/>
  <c r="G559" i="7"/>
  <c r="H559" i="7" s="1"/>
  <c r="L376" i="7"/>
  <c r="H249" i="7"/>
  <c r="G503" i="7"/>
  <c r="H503" i="7" s="1"/>
  <c r="L364" i="7"/>
  <c r="G307" i="7"/>
  <c r="H307" i="7" s="1"/>
  <c r="G313" i="7"/>
  <c r="G214" i="7"/>
  <c r="G567" i="7"/>
  <c r="G647" i="7"/>
  <c r="H462" i="7"/>
  <c r="G11" i="7"/>
  <c r="L11" i="7" s="1"/>
  <c r="G327" i="7"/>
  <c r="G425" i="7"/>
  <c r="H425" i="7" s="1"/>
  <c r="G428" i="7"/>
  <c r="G286" i="7"/>
  <c r="G506" i="7"/>
  <c r="G642" i="7"/>
  <c r="G8" i="7"/>
  <c r="G283" i="7"/>
  <c r="H283" i="7" s="1"/>
  <c r="G140" i="7"/>
  <c r="G430" i="7"/>
  <c r="G564" i="7"/>
  <c r="G645" i="7"/>
  <c r="G279" i="7"/>
  <c r="G639" i="7"/>
  <c r="H639" i="7" s="1"/>
  <c r="G10" i="7"/>
  <c r="H10" i="7" s="1"/>
  <c r="G288" i="7"/>
  <c r="G289" i="7"/>
  <c r="G508" i="7"/>
  <c r="G509" i="7"/>
  <c r="G644" i="7"/>
  <c r="G142" i="7"/>
  <c r="G565" i="7"/>
  <c r="G310" i="7"/>
  <c r="G421" i="7"/>
  <c r="G431" i="7"/>
  <c r="G686" i="7"/>
  <c r="G688" i="7"/>
  <c r="G689" i="7"/>
  <c r="L279" i="7" l="1"/>
  <c r="H279" i="7"/>
  <c r="L567" i="7"/>
  <c r="H567" i="7"/>
  <c r="L523" i="7"/>
  <c r="H523" i="7"/>
  <c r="L421" i="7"/>
  <c r="H421" i="7"/>
  <c r="L647" i="7"/>
  <c r="H647" i="7"/>
  <c r="L637" i="7"/>
  <c r="H637" i="7"/>
  <c r="L446" i="7"/>
  <c r="H446" i="7"/>
  <c r="L217" i="7"/>
  <c r="H217" i="7"/>
  <c r="L304" i="7"/>
  <c r="H304" i="7"/>
  <c r="L145" i="7"/>
  <c r="H145" i="7"/>
  <c r="L327" i="7"/>
  <c r="H327" i="7"/>
  <c r="G702" i="7"/>
  <c r="G710" i="7" s="1"/>
  <c r="L161" i="7"/>
  <c r="H161" i="7"/>
  <c r="L177" i="7"/>
  <c r="H177" i="7"/>
  <c r="L247" i="7"/>
  <c r="G705" i="7"/>
  <c r="H705" i="7" s="1"/>
  <c r="G312" i="7"/>
  <c r="G499" i="7"/>
  <c r="L462" i="7"/>
  <c r="G303" i="7"/>
  <c r="G704" i="7"/>
  <c r="L10" i="7"/>
  <c r="G635" i="7"/>
  <c r="G133" i="7"/>
  <c r="L351" i="7"/>
  <c r="G717" i="7"/>
  <c r="G714" i="7"/>
  <c r="G716" i="7"/>
  <c r="G205" i="7"/>
  <c r="G555" i="7"/>
  <c r="G562" i="7"/>
  <c r="G212" i="7"/>
  <c r="G19" i="7"/>
  <c r="G143" i="7"/>
  <c r="G687" i="7"/>
  <c r="G18" i="7"/>
  <c r="G287" i="7"/>
  <c r="G9" i="7"/>
  <c r="L9" i="7" s="1"/>
  <c r="G16" i="7"/>
  <c r="G429" i="7"/>
  <c r="G215" i="7"/>
  <c r="L499" i="7" l="1"/>
  <c r="H499" i="7"/>
  <c r="L555" i="7"/>
  <c r="H555" i="7"/>
  <c r="L635" i="7"/>
  <c r="H635" i="7"/>
  <c r="L245" i="7"/>
  <c r="H245" i="7"/>
  <c r="L445" i="7"/>
  <c r="H445" i="7"/>
  <c r="G718" i="7"/>
  <c r="L205" i="7"/>
  <c r="H205" i="7"/>
  <c r="L133" i="7"/>
  <c r="H133" i="7"/>
  <c r="L303" i="7"/>
  <c r="H303" i="7"/>
  <c r="L704" i="7"/>
  <c r="H704" i="7"/>
  <c r="G141" i="7"/>
  <c r="G507" i="7"/>
  <c r="G720" i="7"/>
  <c r="G643" i="7"/>
  <c r="G712" i="7"/>
  <c r="L712" i="7" s="1"/>
  <c r="G311" i="7"/>
  <c r="G713" i="7"/>
  <c r="L713" i="7" s="1"/>
  <c r="L705" i="7"/>
  <c r="G703" i="7"/>
  <c r="G711" i="7" s="1"/>
  <c r="G715" i="7"/>
  <c r="G721" i="7"/>
  <c r="G563" i="7"/>
  <c r="G213" i="7"/>
  <c r="G17" i="7"/>
  <c r="L711" i="7" l="1"/>
  <c r="L703" i="7"/>
  <c r="G719" i="7"/>
  <c r="J36" i="7"/>
  <c r="J33" i="7"/>
  <c r="E12" i="7"/>
  <c r="E13" i="7"/>
  <c r="J37" i="7"/>
  <c r="E32" i="7"/>
  <c r="J32" i="7" l="1"/>
  <c r="H32" i="7"/>
  <c r="E714" i="7"/>
  <c r="H12" i="7"/>
  <c r="E715" i="7"/>
  <c r="H13" i="7"/>
  <c r="E8" i="7"/>
  <c r="E702" i="7" l="1"/>
  <c r="H8" i="7"/>
  <c r="J8" i="7"/>
  <c r="E16" i="7"/>
  <c r="H16" i="7" s="1"/>
  <c r="E9" i="7"/>
  <c r="H9" i="7" s="1"/>
  <c r="J702" i="7" l="1"/>
  <c r="H702" i="7"/>
  <c r="E703" i="7"/>
  <c r="H703" i="7" s="1"/>
  <c r="J9" i="7"/>
  <c r="E17" i="7"/>
  <c r="H17" i="7" s="1"/>
  <c r="E710" i="7"/>
  <c r="J710" i="7" s="1"/>
  <c r="E718" i="7"/>
  <c r="J703" i="7" l="1"/>
  <c r="E711" i="7"/>
  <c r="J711" i="7" s="1"/>
  <c r="E719" i="7"/>
</calcChain>
</file>

<file path=xl/sharedStrings.xml><?xml version="1.0" encoding="utf-8"?>
<sst xmlns="http://schemas.openxmlformats.org/spreadsheetml/2006/main" count="1636" uniqueCount="255">
  <si>
    <t>ГРБС</t>
  </si>
  <si>
    <t>Всего, в т.ч.</t>
  </si>
  <si>
    <t>МБ</t>
  </si>
  <si>
    <t>ОБ</t>
  </si>
  <si>
    <t>АГМ</t>
  </si>
  <si>
    <t>СД</t>
  </si>
  <si>
    <t>КО</t>
  </si>
  <si>
    <t>КРГХ</t>
  </si>
  <si>
    <t>КК</t>
  </si>
  <si>
    <t>КИО</t>
  </si>
  <si>
    <t>УФ</t>
  </si>
  <si>
    <t>КЖП</t>
  </si>
  <si>
    <t>КГиТР</t>
  </si>
  <si>
    <t>КСП</t>
  </si>
  <si>
    <t>Наименование программы</t>
  </si>
  <si>
    <t>КпСП</t>
  </si>
  <si>
    <t>№           п/п</t>
  </si>
  <si>
    <t>КФиС</t>
  </si>
  <si>
    <t>ФБ</t>
  </si>
  <si>
    <t>КЭР</t>
  </si>
  <si>
    <t>ИТОГО по муниципальным программам</t>
  </si>
  <si>
    <t>Приложение</t>
  </si>
  <si>
    <t>тыс. руб.</t>
  </si>
  <si>
    <t xml:space="preserve">Кассовый                                                                                                                                                                                                                                                                                                                                                                                                                                                                      расход                </t>
  </si>
  <si>
    <t>КОЗ</t>
  </si>
  <si>
    <t>Источники финансиро-
вания</t>
  </si>
  <si>
    <t>Кстрой</t>
  </si>
  <si>
    <t>18-B04</t>
  </si>
  <si>
    <t>18-992</t>
  </si>
  <si>
    <t>18-A09-00002</t>
  </si>
  <si>
    <t xml:space="preserve"> «Формирование современной городской среды на территории муниципального образования город Мурманск» на 2018-2022 годы</t>
  </si>
  <si>
    <t>Подпрограмма «Комплексные меры по профилактике наркомании в городе Мурманске» на 2018-2024 годы</t>
  </si>
  <si>
    <t>Муниципальная программа 
"Социальная поддержка" 
на 2018-2024 годы</t>
  </si>
  <si>
    <t>Муниципальная программа 
"Развитие культуры" 
на 2018-2024 годы</t>
  </si>
  <si>
    <t>Муниципальная программа 
"Развитие конкурентоспособной экономики"
на 2018-2024 годы</t>
  </si>
  <si>
    <t>Муниципальная программа 
"Развитие транспортной системы" 
на 2018-2024 годы</t>
  </si>
  <si>
    <t>Муниципальная программа 
"Управление имуществом и жилищная политика" 
на 2018-2024 годы</t>
  </si>
  <si>
    <t>Муниципальная программа 
"Градостроительная политика" 
на 2018-2024 годы</t>
  </si>
  <si>
    <t>Муниципальная программа 
"Жилищно-коммунальное хозяйство" 
на 2018-2024 годы</t>
  </si>
  <si>
    <t>Муниципальная программа 
"Обеспечение безопасности проживания и охрана окружающей среды" на 2018-2024 годы</t>
  </si>
  <si>
    <t>Муниципальная программа 
"Управление муниципальными финансами"
на 2018-2024 годы</t>
  </si>
  <si>
    <t>Подпрограмма «Совершенствование организации деятельности органов местного самоуправления» на 2018-2024 годы</t>
  </si>
  <si>
    <t>Муниципальная программа 
"Развитие муниципального самоуправления и гражданского общества" на 2018-2024 годы</t>
  </si>
  <si>
    <t>Муниципальная программа 
"Развитие образования"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2018-2024 годы</t>
  </si>
  <si>
    <t xml:space="preserve"> Муниципальная программа 
"Охрана здоровья населения города Мурманска" на 2018-2024 годы</t>
  </si>
  <si>
    <t>Подпрограмма «Создание доступной среды для инвалидов и других маломобильных групп населения на территории города Мурманска» на 2018-2024 годы</t>
  </si>
  <si>
    <t>АВЦП «Обеспечение деятельности комитета по социальной поддержке, взаимодействию с общественными организациями и делам молодежи администрации города Мурманска» на 2018-2024 годы</t>
  </si>
  <si>
    <t>Подпрограмма «Развитие и модернизация муниципальных учреждений в сфере культуры и искусства» на 2018-2024 годы</t>
  </si>
  <si>
    <t>Подпрограмма «Строительство, благоустройство, ремонт и содержание общественных территорий города Мурманска» на 2018-2024 годы</t>
  </si>
  <si>
    <t>Подпрограмма «Поддержка традиций и народного творчества, развитие творческого потенциала жителей города» на 2018-2024 годы</t>
  </si>
  <si>
    <t>Подпрограмма «Эффективное оказание муниципальных услуг и выполнение работ в сфере культуры и искусства» на 2018-2024 годы</t>
  </si>
  <si>
    <t>Подпрограмма «Обеспечение комплексного благоустройства территорий муниципального  образования город Мурманск» на 2018-2022 годы</t>
  </si>
  <si>
    <t>Подпрограмма "Модернизация образования в городе Мурманске" на 2018-2024 годы</t>
  </si>
  <si>
    <t>Подпрограмма "Организация отдыха, оздоровления и занятости детей и молодежи города Мурманска" на 2018-2024 годы</t>
  </si>
  <si>
    <t>Подпрограмма «Создание современной инфраструктуры учреждений молодежной политики города Мурманска»  на 2018-2024 годы</t>
  </si>
  <si>
    <t>Подпрограмма "Школьное питание" на 2018-2024 годы</t>
  </si>
  <si>
    <t>Подпрограмма "Молодежь Мурманска" на 2018-2024 годы</t>
  </si>
  <si>
    <t>Подпрограмма "Формирование здорового образа жизни населения города Мурманска" на 2018-2024 годы</t>
  </si>
  <si>
    <t>Подпрограмма "Диспансеризация муниципальных служащих города Мурманска" на 2018-2024 годы</t>
  </si>
  <si>
    <t>Аналитическая ведомственная целевая программа "Обеспечение деятельности комитета по охране здоровья администрации города Мурманска" на 2018-2024 годы</t>
  </si>
  <si>
    <t>Подпрограмма "Оказание мер социальной поддержки детям-сиротам и детям, оставшимся без попечения родителей, лицам из их числа" на 2018-2024 годы</t>
  </si>
  <si>
    <t>Подпрограмма "Дополнительные меры социальной поддержки отдельных категорий граждан" на 2018-2024 годы</t>
  </si>
  <si>
    <t>Подпрограмма "Социальная поддержка отдельных категорий граждан жилого района Росляково" на 2018-2024 годы</t>
  </si>
  <si>
    <t>Аналитическая ведомственная целевая программа "Обеспечение деятельности комитета по культуре администрации города Мурманска" на 2018-2024 годы</t>
  </si>
  <si>
    <t>Подпрограмма "Развитие материально-технической базы спорта города Мурманска" на 2018-2024 годы</t>
  </si>
  <si>
    <t>Подпрограмма "Развитие физической культуры и спорта в городе Мурманске" на 2018-2024 годы</t>
  </si>
  <si>
    <t>Аналитическая ведомственная целевая программа "Обеспечение деятельности комитета по физической культуре и спорту администрации города Мурманска" на 2018-2024 годы</t>
  </si>
  <si>
    <t>Подпрограмма "Повышение инвестиционной и туристской привлекательности города Мурманска" на 2018-2024 годы</t>
  </si>
  <si>
    <t>Аналитическая ведомственная целевая программа "Обеспечение деятельности комитета по экономическому развитию администрации города Мурманска" на 2018-2024 годы</t>
  </si>
  <si>
    <t>Подпрограмма "Развитие и поддержка малого и среднего предпринимательства в городе Мурманске" на 2018-2024 годы</t>
  </si>
  <si>
    <t>Подпрограмма "Развитие транспортной инфраструктуры" на 2018-2024 годы</t>
  </si>
  <si>
    <t>Подпрограмма "Повышение безопасности дорожного движения и снижение дорожно-транспортного травматизма" на 2018-2024 годы</t>
  </si>
  <si>
    <t>Подпрограмма "Содержание и ремонт улично-дорожной сети и объектов благоустройства" на 2018-2024 годы</t>
  </si>
  <si>
    <t>Подпрограмма "Транспортное обслуживание населения" на 2018-2024 годы</t>
  </si>
  <si>
    <t>Аналитическая ведомственная целевая программа "Обеспечение деятельности комитета по развитию городского хозяйства администрации города Мурманска" на 2018-2024 годы</t>
  </si>
  <si>
    <t>Подпрограмма "Обеспечение благоустроенным жильем жителей города Мурманска, проживающих в многоквартирных домах пониженной капитальности, имеющих не все виды благоустройства" на 2018-2024 годы</t>
  </si>
  <si>
    <t>Подпрограмма "Обеспечение жильем молодых и многодетных семей города Мурманска" на 2018-2024 годы</t>
  </si>
  <si>
    <t>Подпрограмма "Улучшение жилищных условий малоимущих граждан, состоящих на учете в качестве нуждающихся в жилых помещениях, предоставляемых по договорам социального найма"на 2018-2024 годы</t>
  </si>
  <si>
    <t>Подпрограмма "Создание условий для эффективного использования муниципального имущества города Мурманска" на 2018-2024 годы</t>
  </si>
  <si>
    <t>Подпрограмма "Реформирование и регулирование земельных и имущественных отношений на территории муниципального образования город Мурманск" на 2018-2024 годы</t>
  </si>
  <si>
    <t>Аналитическая ведомственная целевая программа "Обеспечение деятельности комитета имущественных отношений города Мурманска" на 2018-2024 годы</t>
  </si>
  <si>
    <t>Подпрограмма "Поддержка и стимулирование жилищного строительства на территории муниципального образования город Мурманск"                                                                                                                                                                                      на 2018-2024 годы</t>
  </si>
  <si>
    <t>Подпрограмма "Наружная реклама города Мурманска" на 2018-2024 годы</t>
  </si>
  <si>
    <t>Аналитическая ведомственная целевая программа "Обеспечение деятельности комитета градостроительства и территориального развития администрации города Мурманска" на 2018-2024 годы</t>
  </si>
  <si>
    <t>Подпрограмма "Энергосбережение и повышение энергетической эффективности на территории муниципального образования город Мурманск" на 2018-2024 годы</t>
  </si>
  <si>
    <t>Подпрограмма "Подготовка объектов жилищно-коммунального хозяйства муниципального образования город Мурманск к работе в осенне-зимний период" на 2018-2024 годы</t>
  </si>
  <si>
    <t>Подпрограмма "Капитальный и текущий ремонт объектов муниципальной собственности города Мурманска" на 2018-2024 годы</t>
  </si>
  <si>
    <t>Подпрограмма "Стимулирование и поддержка инициатив граждан по управлению многоквартирными домами на территории муниципального образования город Мурманск"                                                           на 2018-2024 годы</t>
  </si>
  <si>
    <t>Подпрограмма "Представление интересов муниципального образования город Мурманск как собственника жилых помещений" на 2018-2024 годы</t>
  </si>
  <si>
    <t>Подпрограмма "Охрана окружающей среды в городе Мурманске" на 2018-2024 годы</t>
  </si>
  <si>
    <t>Подпрограмма "Расширение городского кладбища на 7-8 км автодороги Кола-Мурмаши" на 2018-2024 годы</t>
  </si>
  <si>
    <t>Подпрограмма  "Сокращение численности безнадзорных животных" на 2018-2024 годы</t>
  </si>
  <si>
    <t>Подпрограмма  "Реализация государственной политики в области гражданской обороны, защиты населения и территорий от чрезвычайных ситуаций природного и техногенного характера" на 2018-2024 годы</t>
  </si>
  <si>
    <t>Подпрограмма "Информатизация органов управления муниципального образования город Мурманск" на 2018-2024 годы</t>
  </si>
  <si>
    <t>Подпрограмма  "Информирование населения о деятельности органов местного самоуправления муниципального образования город Мурманск" на 2018-2024 годы</t>
  </si>
  <si>
    <t>Подпрограмма  "Облуживание деятельности органов местного самоуправления муниципального образования город Мурманск, учреждений в области молодежной политики,  физической культуры и спорта" на 2018-2024 годы</t>
  </si>
  <si>
    <t>Подпрограмма  "Поддержка общественных и гражданских инициатив в городе Мурманске" на 2018-2024 годы</t>
  </si>
  <si>
    <t>Подпрограмма  "Противодействие коррупции в муниципальном образовании город Мурманск" на 2018-2024 годы</t>
  </si>
  <si>
    <t>Аналитическая ведомственная целевая программа "Развитие системы образования через эффективное выполнение муниципальных функций"                                                                                                                                                                           на 2018-2024 годы</t>
  </si>
  <si>
    <t>Аналитическая ведомственная целевая программа "Обеспечение деятельности комитета по жилищной политике администрации  города Мурманска" на 2018-2024 годы</t>
  </si>
  <si>
    <t>Аналитическая ведомственная целевая программа "Обеспечение эффективного управления муниципальными финансами" на 2018-2024 годы</t>
  </si>
  <si>
    <t>Аналитическая ведомственная целевая программа "Обеспечение деятельности администрации города Мурманска" на 2018-2024 годы</t>
  </si>
  <si>
    <t xml:space="preserve"> Подпрограмма "Доступное и качественное дошкольное образование" на 2018-2024 годы</t>
  </si>
  <si>
    <t>Подпрограмма "Обеспечение предоставления муниципальных услуг (работ) в сфере общего и дополнительного образования" на 2018-2024 годы</t>
  </si>
  <si>
    <t xml:space="preserve"> Аналитическая ведомственная целевая программа "Обеспечение деятельности комитета по строительству администрации города Мурманска" на 2019-2024 годы</t>
  </si>
  <si>
    <t>Подпрограмма "Профилактика правонарушений, экстремизма, терроризма и межнациональных (межэтнических) конфликтов в городе Мурманске" на 2019-2024 годы</t>
  </si>
  <si>
    <t>Муниципальная программа 
"Развитие физической культуры и спорта"
 на 2017 -2024 годы</t>
  </si>
  <si>
    <t>Подпрограмма "Переселение граждан из многоквартирных домов, признанных аварийными до 01.01.2017"</t>
  </si>
  <si>
    <t>сверить с АИ</t>
  </si>
  <si>
    <t>Подпрограмма "Переустройство и (или) перепланировка пустующих муниципальных нежилых помещений для перевода их в муниципальные жилые помещения" на 2018-2024 годы</t>
  </si>
  <si>
    <t>Бюджетные ассигнования на 2019 год в соответствии со сводной бюджетной росписью (на 01.01.20)</t>
  </si>
  <si>
    <t xml:space="preserve">Бюджетные ассигнования на 2019 год в соответствии
с решением Совета депутатов города Мурманска от 28.11.2019 № 5-73 (в ред.от 30.05.2019 № 58-973)
</t>
  </si>
  <si>
    <t>Информация о финансировании муниципальных программ города Мурманска 
за 2019 год</t>
  </si>
  <si>
    <t>ВБ</t>
  </si>
  <si>
    <t>Приложение № 2</t>
  </si>
  <si>
    <t>к Отчету</t>
  </si>
  <si>
    <t>№ п/п</t>
  </si>
  <si>
    <t>Источники финанси-рования</t>
  </si>
  <si>
    <t>Предусмотрено программой*, тыс. рублей</t>
  </si>
  <si>
    <t>Кассовый расход, тыс. рублей</t>
  </si>
  <si>
    <t>Процент освоения, %</t>
  </si>
  <si>
    <t>Муниципальная программа 
«Развитие образования»                                                                                                                                                                                                                                                                                                                                                                         на 2018-2024 годы</t>
  </si>
  <si>
    <t>Подпрограмма «Модернизация образования в городе Мурманске» на 2018-2024 годы</t>
  </si>
  <si>
    <t>Подпрограмма «Организация отдыха, оздоровления и занятости детей и молодежи города Мурманска»          на 2018-2024 годы</t>
  </si>
  <si>
    <t xml:space="preserve"> Подпрограмма «Доступное и качественное дошкольное образование» на 2018-2024 годы</t>
  </si>
  <si>
    <t>Подпрограмма «Обеспечение предоставления муниципальных услуг (работ) в сфере общего и дополнительного образования» на 2018-2024 годы</t>
  </si>
  <si>
    <t>Аналитическая ведомственная целевая программа «Обеспечение деятельности администрации города Мурманска» на 2018-2024 годы</t>
  </si>
  <si>
    <t>Муниципальная программа 
«Развитие муниципального самоуправления и гражданского общества» на 2018-2024 годы</t>
  </si>
  <si>
    <t>Аналитическая ведомственная целевая программа «Обеспечение эффективного управления муниципальными финансами» на 2018-2024 годы</t>
  </si>
  <si>
    <t>Муниципальная программа 
«Управление муниципальными финансами»
на 2018-2024 годы</t>
  </si>
  <si>
    <t>Подпрограмма  «Сокращение численности безнадзорных животных» на 2018-2024 годы</t>
  </si>
  <si>
    <t>Подпрограмма «Охрана окружающей среды в городе Мурманске» на 2018-2024 годы</t>
  </si>
  <si>
    <t>Муниципальная программа 
«Обеспечение безопасности проживания и охрана окружающей среды» на 2018-2024 годы</t>
  </si>
  <si>
    <t>Подпрограмма «Представление интересов муниципального образования город Мурманск как собственника жилых помещений» на 2018-2024 годы</t>
  </si>
  <si>
    <t>Подпрограмма «Капитальный и текущий ремонт объектов муниципальной собственности города Мурманска» на 2018-2024 годы</t>
  </si>
  <si>
    <t>Подпрограмма «Подготовка объектов жилищно-коммунального хозяйства муниципального образования город Мурманск к работе в осенне-зимний период» на 2018-2024 годы</t>
  </si>
  <si>
    <t>Муниципальная программа 
«Жилищно-коммунальное хозяйство» 
на 2018-2024 годы</t>
  </si>
  <si>
    <t>Подпрограмма «Наружная реклама города Мурманска» на 2018-2024 годы</t>
  </si>
  <si>
    <t>Подпрограмма «Поддержка и стимулирование жилищного строительства на территории муниципального образования город Мурманск»                                                                                                                                                                                      на 2018-2024 годы</t>
  </si>
  <si>
    <t>Муниципальная программа 
«Градостроительная политика» 
на 2018-2024 годы</t>
  </si>
  <si>
    <t>Подпрограмма «Реформирование и регулирование земельных и имущественных отношений на территории муниципального образования город Мурманск» на 2018-2024 годы</t>
  </si>
  <si>
    <t>Подпрограмма «Создание условий для эффективного использования муниципального имущества города Мурманска» на 2018-2024 годы</t>
  </si>
  <si>
    <t>Муниципальная программа 
«Управление имуществом и жилищная политика»
на 2018-2024 годы</t>
  </si>
  <si>
    <t>Аналитическая ведомственная целевая программа «Обеспечение деятельности комитета по развитию городского хозяйства администрации города Мурманска» на 2018-2024 годы</t>
  </si>
  <si>
    <t>Подпрограмма «Транспортное обслуживание населения» на 2018-2024 годы</t>
  </si>
  <si>
    <t>Подпрограмма «Повышение безопасности дорожного движения и снижение дорожно-транспортного травматизма» на 2018-2024 годы</t>
  </si>
  <si>
    <t>Подпрограмма «Развитие транспортной инфраструктуры» на 2018-2024 годы</t>
  </si>
  <si>
    <t>Муниципальная программа 
«Развитие транспортной системы»
на 2018-2024 годы</t>
  </si>
  <si>
    <t>Аналитическая ведомственная целевая программа «Обеспечение деятельности комитета по экономическому развитию администрации города Мурманска» на 2018-2024 годы</t>
  </si>
  <si>
    <t>Подпрограмма «Развитие и поддержка малого и среднего предпринимательства в городе Мурманске» на 2018-2024 годы</t>
  </si>
  <si>
    <t>Муниципальная программа 
«Развитие конкурентоспособной экономики»
на 2018-2024 годы</t>
  </si>
  <si>
    <t>Аналитическая ведомственная целевая программа «Обеспечение деятельности комитета по физической культуре и спорту администрации города Мурманска» на 2018-2024 годы</t>
  </si>
  <si>
    <t>Подпрограмма «Развитие физической культуры и спорта в городе Мурманске» на 2018-2024 годы</t>
  </si>
  <si>
    <t>Подпрограмма «Развитие материально-технической базы спорта города Мурманска» на 2018-2024 годы</t>
  </si>
  <si>
    <t>Муниципальная программа 
«Социальная поддержка»
на 2018-2024 годы</t>
  </si>
  <si>
    <t>Подпрограмма «Диспансеризация муниципальных служащих города Мурманска» на 2018-2024 годы</t>
  </si>
  <si>
    <t>Подпрограмма «Переселение граждан из многоквартирных домов, признанных аварийными до 01.01.2017» на 2018-2024 годы</t>
  </si>
  <si>
    <t>Подпрограмма «Улучшение жилищных условий малоимущих граждан, состоящих на учете в качестве нуждающихся в жилых помещениях, предоставляемых по договорам социального найма» на 2018-2024 годы</t>
  </si>
  <si>
    <t>Подпрограмма  «Обслуживание деятельности органов местного самоуправления муниципального образования город Мурманск, учреждений в области молодежной политики,  физической культуры и спорта» на 2018-2024 годы</t>
  </si>
  <si>
    <t>Муниципальная программа 
«Развитие физической культуры и спорта»
 на 2018-2024 годы</t>
  </si>
  <si>
    <t>Подпрограмма «Школьное питание»                                  на 2018-2024 годы</t>
  </si>
  <si>
    <t>Подпрограмма «Молодежь Мурманска»                           на 2018-2024 годы</t>
  </si>
  <si>
    <t xml:space="preserve"> Муниципальная программа 
«Охрана здоровья населения города Мурманска»                       на 2018-2024 годы</t>
  </si>
  <si>
    <t>Подпрограмма «Социальная поддержка отдельных категорий граждан жилого района Росляково»              на 2018-2024 годы</t>
  </si>
  <si>
    <t>Муниципальная программа 
«Развитие культуры» 
на 2018-2024 годы</t>
  </si>
  <si>
    <t>Подпрограмма «Содержание и ремонт улично-дорожной сети и объектов благоустройства»                на 2018-2024 годы</t>
  </si>
  <si>
    <t>Подпрограмма «Обеспечение благоустроенным жильем жителей города Мурманска, проживающих в многоквартирных домах пониженной капитальности, имеющих не все виды благоустройства»                        на 2018-2024 годы</t>
  </si>
  <si>
    <t>Подпрограмма «Обеспечение жильем молодых и многодетных семей города Мурманска»                         на 2018-2024 годы</t>
  </si>
  <si>
    <t>Подпрограмма «Переустройство и (или) перепланировка пустующих муниципальных нежилых помещений для перевода их в муниципальные жилые помещения» на 2018-2024 годы</t>
  </si>
  <si>
    <t>Аналитическая ведомственная целевая программа «Обеспечение деятельности комитета имущественных отношений города Мурманска» на 2018-2024 годы</t>
  </si>
  <si>
    <t>Подпрограмма «Расширение городского кладбища на 7-8 км автодороги Кола-Мурмаши» на 2018-2024 годы</t>
  </si>
  <si>
    <t>Подпрограмма  «Противодействие коррупции в муниципальном образовании город Мурманск»           на 2018-2024 годы</t>
  </si>
  <si>
    <t xml:space="preserve"> «Формирование современной городской среды на территории муниципального образования город Мурманск»                        на 2018-2022 годы</t>
  </si>
  <si>
    <t>1.1</t>
  </si>
  <si>
    <t>1.2</t>
  </si>
  <si>
    <t>1.3</t>
  </si>
  <si>
    <t>1.4</t>
  </si>
  <si>
    <t>1.5</t>
  </si>
  <si>
    <t>1.6</t>
  </si>
  <si>
    <t>1.7</t>
  </si>
  <si>
    <t>1.8</t>
  </si>
  <si>
    <t>2.1</t>
  </si>
  <si>
    <t>2.2</t>
  </si>
  <si>
    <t>2.3</t>
  </si>
  <si>
    <t>2.4</t>
  </si>
  <si>
    <t>3.1</t>
  </si>
  <si>
    <t>3.2</t>
  </si>
  <si>
    <t>3.3</t>
  </si>
  <si>
    <t>3.4</t>
  </si>
  <si>
    <t>3.5</t>
  </si>
  <si>
    <t>4.1</t>
  </si>
  <si>
    <t>4.2</t>
  </si>
  <si>
    <t>4.3</t>
  </si>
  <si>
    <t>4.4</t>
  </si>
  <si>
    <t>4.5</t>
  </si>
  <si>
    <t>5.1</t>
  </si>
  <si>
    <t>5.2</t>
  </si>
  <si>
    <t>5.3</t>
  </si>
  <si>
    <t>6.1</t>
  </si>
  <si>
    <t>6.2</t>
  </si>
  <si>
    <t>6.3</t>
  </si>
  <si>
    <t>7.1</t>
  </si>
  <si>
    <t>7.2</t>
  </si>
  <si>
    <t>7.3</t>
  </si>
  <si>
    <t>7.4</t>
  </si>
  <si>
    <t>7.5</t>
  </si>
  <si>
    <t>8.1</t>
  </si>
  <si>
    <t>8.2</t>
  </si>
  <si>
    <t>8.3</t>
  </si>
  <si>
    <t>8.4</t>
  </si>
  <si>
    <t>8.5</t>
  </si>
  <si>
    <t>8.6</t>
  </si>
  <si>
    <t>8.7</t>
  </si>
  <si>
    <t>8.8</t>
  </si>
  <si>
    <t>9.1</t>
  </si>
  <si>
    <t>9.2</t>
  </si>
  <si>
    <t>9.3</t>
  </si>
  <si>
    <t>10.1</t>
  </si>
  <si>
    <t>10.2</t>
  </si>
  <si>
    <t>10.3</t>
  </si>
  <si>
    <t>10.4</t>
  </si>
  <si>
    <t>10.5</t>
  </si>
  <si>
    <t>10.6</t>
  </si>
  <si>
    <t>10.7</t>
  </si>
  <si>
    <t>11.1</t>
  </si>
  <si>
    <t>11.2</t>
  </si>
  <si>
    <t>11.3</t>
  </si>
  <si>
    <t>11.4</t>
  </si>
  <si>
    <t>11.5</t>
  </si>
  <si>
    <t>12.1</t>
  </si>
  <si>
    <t>12.2</t>
  </si>
  <si>
    <t>13.1</t>
  </si>
  <si>
    <t>13.2</t>
  </si>
  <si>
    <t>13.3</t>
  </si>
  <si>
    <t>13.4</t>
  </si>
  <si>
    <t>13.5</t>
  </si>
  <si>
    <t>13.6</t>
  </si>
  <si>
    <t>14.1</t>
  </si>
  <si>
    <t>Подпрограмма «Формирование здорового образа жизни населения города Мурманска» на 2018-2024 годы</t>
  </si>
  <si>
    <t>Аналитическая ведомственная целевая программа «Развитие системы образования через эффективное выполнение муниципальных функций» на 2018-2024 годы</t>
  </si>
  <si>
    <t>Аналитическая ведомственная целевая программа «Обеспечение деятельности комитета по охране здоровья администрации города Мурманска» на 2018-2024 годы</t>
  </si>
  <si>
    <t>Подпрограмма «Оказание мер социальной поддержки детям-сиротам и детям, оставшимся без попечения родителей, лицам из их числа» на 2018-2024 годы</t>
  </si>
  <si>
    <t>Подпрограмма «Дополнительные меры социальной поддержки отдельных категорий граждан» на 2018-2024 годы</t>
  </si>
  <si>
    <t>Аналитическая ведомственная целевая программа «Обеспечение деятельности комитета по культуре администрации города Мурманска» на 2018-2024 годы</t>
  </si>
  <si>
    <t>Подпрограмма «Повышение инвестиционной и туристской привлекательности города Мурманска» на 2018-2024 годы</t>
  </si>
  <si>
    <t>Аналитическая ведомственная целевая программа «Обеспечение деятельности комитета градостроительства и территориального развития администрации города Мурманска» на 2018-2024 годы</t>
  </si>
  <si>
    <t>Подпрограмма «Энергосбережение и повышение энергетической эффективности на территории муниципального образования город Мурманск» на 2018-2024 годы</t>
  </si>
  <si>
    <t>Подпрограмма «Стимулирование и поддержка инициатив граждан по управлению многоквартирными домами на территории муниципального образования город Мурманск» на 2018-2024 годы</t>
  </si>
  <si>
    <t>Аналитическая ведомственная целевая программа «Обеспечение деятельности комитета по жилищной политике администрации  города Мурманска» на 2018-2024 годы</t>
  </si>
  <si>
    <t xml:space="preserve"> Аналитическая ведомственная целевая программа «Обеспечение деятельности комитета по строительству администрации города Мурманска» на 2019-2024 годы</t>
  </si>
  <si>
    <t>Подпрограмма «Профилактика правонарушений, экстремизма, терроризма и межнациональных (межэтнических) конфликтов в городе Мурманске» на 2019-2024 годы</t>
  </si>
  <si>
    <t>Подпрограмма  «Реализация государственной политики в области гражданской обороны, защиты населения и территорий от чрезвычайных ситуаций природного и техногенного характера» на 2018-2024 годы</t>
  </si>
  <si>
    <t>Подпрограмма «Информатизация органов управления муниципального образования город Мурманск» на 2018-2024 годы</t>
  </si>
  <si>
    <t>Подпрограмма «Информирование населения о деятельности органов местного самоуправления муниципального образования город Мурманск» на 2018-2024 годы</t>
  </si>
  <si>
    <t>Подпрограмма  «Поддержка общественных и гражданских инициатив в городе Мурманске» на 2018-2024 годы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</si>
</sst>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(* #,##0.00_);_(* \(#,##0.00\);_(* &quot;-&quot;??_);_(@_)"/>
    <numFmt numFmtId="165" formatCode="#,##0.0"/>
    <numFmt numFmtId="166" formatCode="0.000000000000000"/>
    <numFmt numFmtId="167" formatCode="0.0"/>
  </numFmts>
  <fonts count="25" x14ac:knownFonts="1">
    <font>
      <sz val="10"/>
      <name val="Arial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b/>
      <sz val="10"/>
      <color rgb="FF000000"/>
      <name val="Arial CYR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rgb="FF0070C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rgb="FFCCFFFF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7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9" borderId="0" applyNumberFormat="0" applyBorder="0" applyAlignment="0" applyProtection="0"/>
    <xf numFmtId="0" fontId="3" fillId="20" borderId="0" applyNumberFormat="0" applyBorder="0" applyAlignment="0" applyProtection="0"/>
    <xf numFmtId="0" fontId="3" fillId="21" borderId="0" applyNumberFormat="0" applyBorder="0" applyAlignment="0" applyProtection="0"/>
    <xf numFmtId="0" fontId="3" fillId="22" borderId="0" applyNumberFormat="0" applyBorder="0" applyAlignment="0" applyProtection="0"/>
    <xf numFmtId="0" fontId="3" fillId="23" borderId="0" applyNumberFormat="0" applyBorder="0" applyAlignment="0" applyProtection="0"/>
    <xf numFmtId="0" fontId="3" fillId="24" borderId="0" applyNumberFormat="0" applyBorder="0" applyAlignment="0" applyProtection="0"/>
    <xf numFmtId="0" fontId="3" fillId="25" borderId="0" applyNumberFormat="0" applyBorder="0" applyAlignment="0" applyProtection="0"/>
    <xf numFmtId="0" fontId="4" fillId="26" borderId="5" applyNumberFormat="0" applyAlignment="0" applyProtection="0"/>
    <xf numFmtId="0" fontId="5" fillId="27" borderId="6" applyNumberFormat="0" applyAlignment="0" applyProtection="0"/>
    <xf numFmtId="0" fontId="6" fillId="27" borderId="5" applyNumberFormat="0" applyAlignment="0" applyProtection="0"/>
    <xf numFmtId="0" fontId="7" fillId="0" borderId="7" applyNumberFormat="0" applyFill="0" applyAlignment="0" applyProtection="0"/>
    <xf numFmtId="0" fontId="8" fillId="0" borderId="8" applyNumberFormat="0" applyFill="0" applyAlignment="0" applyProtection="0"/>
    <xf numFmtId="0" fontId="9" fillId="0" borderId="9" applyNumberFormat="0" applyFill="0" applyAlignment="0" applyProtection="0"/>
    <xf numFmtId="0" fontId="9" fillId="0" borderId="0" applyNumberFormat="0" applyFill="0" applyBorder="0" applyAlignment="0" applyProtection="0"/>
    <xf numFmtId="0" fontId="10" fillId="0" borderId="10" applyNumberFormat="0" applyFill="0" applyAlignment="0" applyProtection="0"/>
    <xf numFmtId="0" fontId="11" fillId="28" borderId="11" applyNumberFormat="0" applyAlignment="0" applyProtection="0"/>
    <xf numFmtId="0" fontId="12" fillId="0" borderId="0" applyNumberFormat="0" applyFill="0" applyBorder="0" applyAlignment="0" applyProtection="0"/>
    <xf numFmtId="0" fontId="13" fillId="29" borderId="0" applyNumberFormat="0" applyBorder="0" applyAlignment="0" applyProtection="0"/>
    <xf numFmtId="0" fontId="2" fillId="0" borderId="0"/>
    <xf numFmtId="0" fontId="14" fillId="30" borderId="0" applyNumberFormat="0" applyBorder="0" applyAlignment="0" applyProtection="0"/>
    <xf numFmtId="0" fontId="15" fillId="0" borderId="0" applyNumberFormat="0" applyFill="0" applyBorder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2" fillId="31" borderId="12" applyNumberFormat="0" applyFont="0" applyAlignment="0" applyProtection="0"/>
    <xf numFmtId="0" fontId="16" fillId="0" borderId="13" applyNumberFormat="0" applyFill="0" applyAlignment="0" applyProtection="0"/>
    <xf numFmtId="0" fontId="1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0" fontId="18" fillId="32" borderId="0" applyNumberFormat="0" applyBorder="0" applyAlignment="0" applyProtection="0"/>
    <xf numFmtId="4" fontId="19" fillId="33" borderId="14">
      <alignment horizontal="right" vertical="top" shrinkToFit="1"/>
    </xf>
    <xf numFmtId="4" fontId="19" fillId="33" borderId="14">
      <alignment horizontal="right" vertical="top" shrinkToFit="1"/>
    </xf>
  </cellStyleXfs>
  <cellXfs count="94">
    <xf numFmtId="0" fontId="0" fillId="0" borderId="0" xfId="0"/>
    <xf numFmtId="0" fontId="20" fillId="0" borderId="0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20" fillId="0" borderId="1" xfId="0" applyFont="1" applyFill="1" applyBorder="1" applyAlignment="1">
      <alignment horizontal="center" vertical="center" wrapText="1"/>
    </xf>
    <xf numFmtId="3" fontId="20" fillId="0" borderId="1" xfId="0" applyNumberFormat="1" applyFont="1" applyFill="1" applyBorder="1" applyAlignment="1">
      <alignment horizontal="center" vertical="center" wrapText="1"/>
    </xf>
    <xf numFmtId="165" fontId="20" fillId="0" borderId="1" xfId="163" applyNumberFormat="1" applyFont="1" applyFill="1" applyBorder="1" applyAlignment="1">
      <alignment horizontal="center" wrapText="1"/>
    </xf>
    <xf numFmtId="0" fontId="20" fillId="0" borderId="4" xfId="0" applyFont="1" applyFill="1" applyBorder="1" applyAlignment="1">
      <alignment horizontal="center" wrapText="1"/>
    </xf>
    <xf numFmtId="0" fontId="20" fillId="0" borderId="20" xfId="0" applyFont="1" applyFill="1" applyBorder="1" applyAlignment="1" applyProtection="1">
      <alignment horizontal="center" vertical="center" wrapText="1"/>
      <protection locked="0"/>
    </xf>
    <xf numFmtId="0" fontId="20" fillId="0" borderId="1" xfId="0" applyFont="1" applyFill="1" applyBorder="1" applyAlignment="1" applyProtection="1">
      <alignment horizontal="center" vertical="center" wrapText="1"/>
      <protection locked="0"/>
    </xf>
    <xf numFmtId="165" fontId="20" fillId="0" borderId="21" xfId="163" applyNumberFormat="1" applyFont="1" applyFill="1" applyBorder="1" applyAlignment="1">
      <alignment horizontal="center" wrapText="1"/>
    </xf>
    <xf numFmtId="167" fontId="20" fillId="0" borderId="1" xfId="0" applyNumberFormat="1" applyFont="1" applyFill="1" applyBorder="1" applyAlignment="1">
      <alignment horizontal="center" wrapText="1"/>
    </xf>
    <xf numFmtId="0" fontId="20" fillId="0" borderId="0" xfId="0" applyFont="1" applyFill="1" applyBorder="1"/>
    <xf numFmtId="0" fontId="20" fillId="0" borderId="1" xfId="0" applyFont="1" applyFill="1" applyBorder="1" applyAlignment="1">
      <alignment horizontal="center"/>
    </xf>
    <xf numFmtId="0" fontId="20" fillId="0" borderId="0" xfId="0" applyFont="1" applyFill="1" applyBorder="1" applyAlignment="1">
      <alignment horizontal="center"/>
    </xf>
    <xf numFmtId="10" fontId="20" fillId="0" borderId="0" xfId="0" applyNumberFormat="1" applyFont="1" applyFill="1"/>
    <xf numFmtId="0" fontId="20" fillId="0" borderId="0" xfId="0" applyFont="1" applyFill="1"/>
    <xf numFmtId="165" fontId="20" fillId="0" borderId="1" xfId="0" applyNumberFormat="1" applyFont="1" applyFill="1" applyBorder="1" applyAlignment="1">
      <alignment horizontal="center" vertical="center" wrapText="1"/>
    </xf>
    <xf numFmtId="4" fontId="20" fillId="0" borderId="0" xfId="0" applyNumberFormat="1" applyFont="1" applyFill="1"/>
    <xf numFmtId="165" fontId="20" fillId="0" borderId="0" xfId="0" applyNumberFormat="1" applyFont="1" applyFill="1"/>
    <xf numFmtId="0" fontId="21" fillId="0" borderId="1" xfId="0" applyFont="1" applyFill="1" applyBorder="1" applyAlignment="1" applyProtection="1">
      <alignment horizontal="center" vertical="center" wrapText="1"/>
      <protection locked="0"/>
    </xf>
    <xf numFmtId="0" fontId="21" fillId="0" borderId="20" xfId="0" applyFont="1" applyFill="1" applyBorder="1" applyAlignment="1" applyProtection="1">
      <alignment horizontal="center" vertical="center" wrapText="1"/>
      <protection locked="0"/>
    </xf>
    <xf numFmtId="0" fontId="20" fillId="0" borderId="16" xfId="0" applyFont="1" applyFill="1" applyBorder="1" applyAlignment="1">
      <alignment horizontal="center" vertical="center"/>
    </xf>
    <xf numFmtId="2" fontId="20" fillId="0" borderId="0" xfId="0" applyNumberFormat="1" applyFont="1" applyFill="1"/>
    <xf numFmtId="0" fontId="20" fillId="0" borderId="18" xfId="0" applyFont="1" applyFill="1" applyBorder="1" applyAlignment="1">
      <alignment horizontal="center" vertical="center"/>
    </xf>
    <xf numFmtId="0" fontId="20" fillId="0" borderId="20" xfId="0" applyFont="1" applyFill="1" applyBorder="1" applyAlignment="1">
      <alignment horizontal="center" vertical="center"/>
    </xf>
    <xf numFmtId="0" fontId="21" fillId="0" borderId="18" xfId="0" applyFont="1" applyFill="1" applyBorder="1" applyAlignment="1" applyProtection="1">
      <alignment horizontal="center" vertical="center" wrapText="1"/>
      <protection locked="0"/>
    </xf>
    <xf numFmtId="0" fontId="20" fillId="0" borderId="16" xfId="0" applyFont="1" applyFill="1" applyBorder="1" applyAlignment="1" applyProtection="1">
      <alignment vertical="center"/>
      <protection locked="0"/>
    </xf>
    <xf numFmtId="0" fontId="20" fillId="0" borderId="18" xfId="0" applyFont="1" applyFill="1" applyBorder="1" applyAlignment="1" applyProtection="1">
      <alignment vertical="center"/>
      <protection locked="0"/>
    </xf>
    <xf numFmtId="0" fontId="20" fillId="0" borderId="20" xfId="0" applyFont="1" applyFill="1" applyBorder="1" applyAlignment="1" applyProtection="1">
      <alignment vertical="center"/>
      <protection locked="0"/>
    </xf>
    <xf numFmtId="10" fontId="20" fillId="0" borderId="0" xfId="0" applyNumberFormat="1" applyFont="1" applyFill="1" applyBorder="1"/>
    <xf numFmtId="10" fontId="20" fillId="0" borderId="0" xfId="0" applyNumberFormat="1" applyFont="1" applyFill="1" applyBorder="1" applyAlignment="1">
      <alignment horizontal="center" wrapText="1"/>
    </xf>
    <xf numFmtId="0" fontId="20" fillId="0" borderId="0" xfId="0" applyFont="1" applyFill="1" applyAlignment="1">
      <alignment horizontal="center"/>
    </xf>
    <xf numFmtId="0" fontId="20" fillId="0" borderId="18" xfId="0" applyFont="1" applyFill="1" applyBorder="1" applyAlignment="1">
      <alignment horizontal="center"/>
    </xf>
    <xf numFmtId="0" fontId="20" fillId="0" borderId="20" xfId="0" applyFont="1" applyFill="1" applyBorder="1" applyAlignment="1">
      <alignment horizontal="center"/>
    </xf>
    <xf numFmtId="165" fontId="20" fillId="0" borderId="0" xfId="0" applyNumberFormat="1" applyFont="1" applyFill="1" applyBorder="1" applyAlignment="1"/>
    <xf numFmtId="165" fontId="23" fillId="0" borderId="1" xfId="0" applyNumberFormat="1" applyFont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center"/>
    </xf>
    <xf numFmtId="10" fontId="24" fillId="0" borderId="0" xfId="0" applyNumberFormat="1" applyFont="1" applyFill="1"/>
    <xf numFmtId="0" fontId="24" fillId="0" borderId="0" xfId="0" applyFont="1" applyFill="1"/>
    <xf numFmtId="0" fontId="20" fillId="0" borderId="1" xfId="0" applyFont="1" applyFill="1" applyBorder="1" applyAlignment="1">
      <alignment horizontal="center" vertical="center"/>
    </xf>
    <xf numFmtId="0" fontId="20" fillId="0" borderId="4" xfId="0" applyFont="1" applyFill="1" applyBorder="1" applyAlignment="1">
      <alignment horizontal="center"/>
    </xf>
    <xf numFmtId="49" fontId="20" fillId="0" borderId="1" xfId="0" applyNumberFormat="1" applyFont="1" applyFill="1" applyBorder="1" applyAlignment="1">
      <alignment horizontal="center" vertical="center" wrapText="1"/>
    </xf>
    <xf numFmtId="49" fontId="20" fillId="0" borderId="1" xfId="0" applyNumberFormat="1" applyFont="1" applyFill="1" applyBorder="1" applyAlignment="1">
      <alignment horizontal="center" vertical="center"/>
    </xf>
    <xf numFmtId="49" fontId="24" fillId="0" borderId="0" xfId="0" applyNumberFormat="1" applyFont="1" applyFill="1" applyBorder="1" applyAlignment="1">
      <alignment horizontal="center" vertical="center"/>
    </xf>
    <xf numFmtId="49" fontId="20" fillId="0" borderId="0" xfId="0" applyNumberFormat="1" applyFont="1" applyFill="1" applyBorder="1" applyAlignment="1">
      <alignment horizontal="center" vertical="center" wrapText="1"/>
    </xf>
    <xf numFmtId="49" fontId="20" fillId="0" borderId="0" xfId="0" applyNumberFormat="1" applyFont="1" applyFill="1" applyAlignment="1">
      <alignment horizontal="center" vertical="center"/>
    </xf>
    <xf numFmtId="0" fontId="20" fillId="0" borderId="1" xfId="0" applyFont="1" applyFill="1" applyBorder="1" applyAlignment="1">
      <alignment vertical="center"/>
    </xf>
    <xf numFmtId="0" fontId="24" fillId="0" borderId="0" xfId="0" applyFont="1" applyFill="1" applyBorder="1" applyAlignment="1">
      <alignment vertical="center"/>
    </xf>
    <xf numFmtId="165" fontId="24" fillId="0" borderId="0" xfId="0" applyNumberFormat="1" applyFont="1" applyFill="1" applyBorder="1" applyAlignment="1">
      <alignment vertical="center"/>
    </xf>
    <xf numFmtId="0" fontId="20" fillId="0" borderId="0" xfId="0" applyFont="1" applyFill="1" applyBorder="1" applyAlignment="1">
      <alignment horizontal="center" vertical="center" wrapText="1"/>
    </xf>
    <xf numFmtId="167" fontId="20" fillId="0" borderId="0" xfId="0" applyNumberFormat="1" applyFont="1" applyFill="1" applyBorder="1" applyAlignment="1">
      <alignment horizontal="center" vertical="center"/>
    </xf>
    <xf numFmtId="165" fontId="20" fillId="0" borderId="0" xfId="0" applyNumberFormat="1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right" vertical="center" wrapText="1"/>
    </xf>
    <xf numFmtId="167" fontId="20" fillId="0" borderId="0" xfId="0" applyNumberFormat="1" applyFont="1" applyFill="1" applyAlignment="1">
      <alignment horizontal="center" vertical="center"/>
    </xf>
    <xf numFmtId="3" fontId="20" fillId="0" borderId="1" xfId="0" applyNumberFormat="1" applyFont="1" applyFill="1" applyBorder="1" applyAlignment="1">
      <alignment horizontal="center" vertical="center"/>
    </xf>
    <xf numFmtId="167" fontId="20" fillId="0" borderId="1" xfId="0" applyNumberFormat="1" applyFont="1" applyFill="1" applyBorder="1" applyAlignment="1">
      <alignment horizontal="center" vertical="center"/>
    </xf>
    <xf numFmtId="165" fontId="20" fillId="0" borderId="1" xfId="163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vertical="center"/>
    </xf>
    <xf numFmtId="165" fontId="22" fillId="0" borderId="1" xfId="163" applyNumberFormat="1" applyFont="1" applyFill="1" applyBorder="1" applyAlignment="1">
      <alignment horizontal="center" vertical="center" wrapText="1"/>
    </xf>
    <xf numFmtId="0" fontId="20" fillId="0" borderId="2" xfId="0" applyFont="1" applyFill="1" applyBorder="1" applyAlignment="1">
      <alignment vertical="center"/>
    </xf>
    <xf numFmtId="165" fontId="20" fillId="0" borderId="2" xfId="163" applyNumberFormat="1" applyFont="1" applyFill="1" applyBorder="1" applyAlignment="1">
      <alignment horizontal="center" vertical="center" wrapText="1"/>
    </xf>
    <xf numFmtId="0" fontId="20" fillId="0" borderId="0" xfId="0" applyFont="1" applyFill="1" applyAlignment="1">
      <alignment vertical="center"/>
    </xf>
    <xf numFmtId="165" fontId="20" fillId="0" borderId="0" xfId="0" applyNumberFormat="1" applyFont="1" applyFill="1" applyAlignment="1">
      <alignment vertical="center"/>
    </xf>
    <xf numFmtId="165" fontId="20" fillId="0" borderId="0" xfId="0" applyNumberFormat="1" applyFont="1" applyFill="1" applyAlignment="1">
      <alignment horizontal="center" vertical="center"/>
    </xf>
    <xf numFmtId="0" fontId="20" fillId="0" borderId="0" xfId="0" applyFont="1" applyFill="1" applyAlignment="1">
      <alignment horizontal="right" vertical="center"/>
    </xf>
    <xf numFmtId="165" fontId="20" fillId="0" borderId="0" xfId="0" applyNumberFormat="1" applyFont="1" applyFill="1" applyAlignment="1">
      <alignment horizontal="right" vertical="center"/>
    </xf>
    <xf numFmtId="0" fontId="20" fillId="0" borderId="0" xfId="0" applyFont="1" applyFill="1" applyBorder="1" applyAlignment="1">
      <alignment vertical="center"/>
    </xf>
    <xf numFmtId="166" fontId="20" fillId="0" borderId="0" xfId="0" applyNumberFormat="1" applyFont="1" applyFill="1" applyBorder="1" applyAlignment="1">
      <alignment horizontal="center" vertical="center"/>
    </xf>
    <xf numFmtId="49" fontId="20" fillId="0" borderId="1" xfId="0" applyNumberFormat="1" applyFont="1" applyFill="1" applyBorder="1" applyAlignment="1">
      <alignment horizontal="center" vertical="center"/>
    </xf>
    <xf numFmtId="49" fontId="20" fillId="0" borderId="2" xfId="0" applyNumberFormat="1" applyFont="1" applyFill="1" applyBorder="1" applyAlignment="1">
      <alignment horizontal="center" vertical="center"/>
    </xf>
    <xf numFmtId="49" fontId="20" fillId="0" borderId="3" xfId="0" applyNumberFormat="1" applyFont="1" applyFill="1" applyBorder="1" applyAlignment="1">
      <alignment horizontal="center" vertical="center"/>
    </xf>
    <xf numFmtId="49" fontId="20" fillId="0" borderId="4" xfId="0" applyNumberFormat="1" applyFont="1" applyFill="1" applyBorder="1" applyAlignment="1">
      <alignment horizontal="center" vertical="center"/>
    </xf>
    <xf numFmtId="167" fontId="22" fillId="0" borderId="17" xfId="0" applyNumberFormat="1" applyFont="1" applyFill="1" applyBorder="1" applyAlignment="1">
      <alignment horizontal="center" vertical="center"/>
    </xf>
    <xf numFmtId="0" fontId="20" fillId="0" borderId="1" xfId="0" applyFont="1" applyFill="1" applyBorder="1" applyAlignment="1" applyProtection="1">
      <alignment horizontal="center" vertical="center" wrapText="1"/>
      <protection locked="0"/>
    </xf>
    <xf numFmtId="0" fontId="20" fillId="0" borderId="16" xfId="0" applyFont="1" applyFill="1" applyBorder="1" applyAlignment="1">
      <alignment horizontal="center" vertical="center"/>
    </xf>
    <xf numFmtId="0" fontId="20" fillId="0" borderId="18" xfId="0" applyFont="1" applyFill="1" applyBorder="1" applyAlignment="1">
      <alignment horizontal="center" vertical="center"/>
    </xf>
    <xf numFmtId="0" fontId="20" fillId="0" borderId="20" xfId="0" applyFont="1" applyFill="1" applyBorder="1" applyAlignment="1">
      <alignment horizontal="center" vertical="center"/>
    </xf>
    <xf numFmtId="0" fontId="20" fillId="0" borderId="2" xfId="0" applyFont="1" applyFill="1" applyBorder="1" applyAlignment="1">
      <alignment horizontal="center" vertical="center"/>
    </xf>
    <xf numFmtId="0" fontId="20" fillId="0" borderId="3" xfId="0" applyFont="1" applyFill="1" applyBorder="1" applyAlignment="1">
      <alignment horizontal="center" vertical="center"/>
    </xf>
    <xf numFmtId="0" fontId="20" fillId="0" borderId="4" xfId="0" applyFont="1" applyFill="1" applyBorder="1" applyAlignment="1">
      <alignment horizontal="center" vertical="center"/>
    </xf>
    <xf numFmtId="0" fontId="20" fillId="0" borderId="18" xfId="0" applyFont="1" applyFill="1" applyBorder="1" applyAlignment="1">
      <alignment horizontal="center"/>
    </xf>
    <xf numFmtId="0" fontId="20" fillId="0" borderId="20" xfId="0" applyFont="1" applyFill="1" applyBorder="1" applyAlignment="1">
      <alignment horizontal="center"/>
    </xf>
    <xf numFmtId="0" fontId="20" fillId="0" borderId="2" xfId="0" applyFont="1" applyFill="1" applyBorder="1" applyAlignment="1" applyProtection="1">
      <alignment horizontal="center" vertical="center" wrapText="1"/>
      <protection locked="0"/>
    </xf>
    <xf numFmtId="0" fontId="20" fillId="0" borderId="3" xfId="0" applyFont="1" applyFill="1" applyBorder="1" applyAlignment="1" applyProtection="1">
      <alignment horizontal="center" vertical="center" wrapText="1"/>
      <protection locked="0"/>
    </xf>
    <xf numFmtId="0" fontId="20" fillId="0" borderId="4" xfId="0" applyFont="1" applyFill="1" applyBorder="1" applyAlignment="1" applyProtection="1">
      <alignment horizontal="center" vertical="center" wrapText="1"/>
      <protection locked="0"/>
    </xf>
    <xf numFmtId="165" fontId="24" fillId="0" borderId="0" xfId="0" applyNumberFormat="1" applyFont="1" applyFill="1" applyBorder="1" applyAlignment="1">
      <alignment horizontal="center" vertical="center"/>
    </xf>
    <xf numFmtId="0" fontId="24" fillId="0" borderId="0" xfId="0" applyFont="1" applyFill="1" applyBorder="1" applyAlignment="1">
      <alignment horizontal="center" wrapText="1"/>
    </xf>
    <xf numFmtId="0" fontId="20" fillId="0" borderId="15" xfId="0" applyFont="1" applyFill="1" applyBorder="1" applyAlignment="1" applyProtection="1">
      <alignment horizontal="center" vertical="center" wrapText="1"/>
      <protection locked="0"/>
    </xf>
    <xf numFmtId="0" fontId="20" fillId="0" borderId="16" xfId="0" applyFont="1" applyFill="1" applyBorder="1" applyAlignment="1" applyProtection="1">
      <alignment horizontal="center" vertical="center" wrapText="1"/>
      <protection locked="0"/>
    </xf>
    <xf numFmtId="0" fontId="20" fillId="0" borderId="17" xfId="0" applyFont="1" applyFill="1" applyBorder="1" applyAlignment="1" applyProtection="1">
      <alignment horizontal="center" vertical="center" wrapText="1"/>
      <protection locked="0"/>
    </xf>
    <xf numFmtId="0" fontId="20" fillId="0" borderId="18" xfId="0" applyFont="1" applyFill="1" applyBorder="1" applyAlignment="1" applyProtection="1">
      <alignment horizontal="center" vertical="center" wrapText="1"/>
      <protection locked="0"/>
    </xf>
    <xf numFmtId="0" fontId="20" fillId="0" borderId="19" xfId="0" applyFont="1" applyFill="1" applyBorder="1" applyAlignment="1" applyProtection="1">
      <alignment horizontal="center" vertical="center" wrapText="1"/>
      <protection locked="0"/>
    </xf>
    <xf numFmtId="0" fontId="20" fillId="0" borderId="20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 wrapText="1"/>
    </xf>
  </cellXfs>
  <cellStyles count="167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xl41" xfId="165"/>
    <cellStyle name="xl64" xfId="166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Обычный 2" xfId="36"/>
    <cellStyle name="Плохой" xfId="37" builtinId="27" customBuiltin="1"/>
    <cellStyle name="Пояснение" xfId="38" builtinId="53" customBuiltin="1"/>
    <cellStyle name="Примечание 10" xfId="39"/>
    <cellStyle name="Примечание 100" xfId="40"/>
    <cellStyle name="Примечание 101" xfId="41"/>
    <cellStyle name="Примечание 102" xfId="42"/>
    <cellStyle name="Примечание 103" xfId="43"/>
    <cellStyle name="Примечание 104" xfId="44"/>
    <cellStyle name="Примечание 105" xfId="45"/>
    <cellStyle name="Примечание 106" xfId="46"/>
    <cellStyle name="Примечание 107" xfId="47"/>
    <cellStyle name="Примечание 108" xfId="48"/>
    <cellStyle name="Примечание 109" xfId="49"/>
    <cellStyle name="Примечание 11" xfId="50"/>
    <cellStyle name="Примечание 110" xfId="51"/>
    <cellStyle name="Примечание 111" xfId="52"/>
    <cellStyle name="Примечание 112" xfId="53"/>
    <cellStyle name="Примечание 113" xfId="54"/>
    <cellStyle name="Примечание 114" xfId="55"/>
    <cellStyle name="Примечание 115" xfId="56"/>
    <cellStyle name="Примечание 116" xfId="57"/>
    <cellStyle name="Примечание 117" xfId="58"/>
    <cellStyle name="Примечание 118" xfId="59"/>
    <cellStyle name="Примечание 119" xfId="60"/>
    <cellStyle name="Примечание 12" xfId="61"/>
    <cellStyle name="Примечание 120" xfId="62"/>
    <cellStyle name="Примечание 121" xfId="63"/>
    <cellStyle name="Примечание 122" xfId="64"/>
    <cellStyle name="Примечание 123" xfId="65"/>
    <cellStyle name="Примечание 13" xfId="66"/>
    <cellStyle name="Примечание 14" xfId="67"/>
    <cellStyle name="Примечание 15" xfId="68"/>
    <cellStyle name="Примечание 16" xfId="69"/>
    <cellStyle name="Примечание 17" xfId="70"/>
    <cellStyle name="Примечание 18" xfId="71"/>
    <cellStyle name="Примечание 19" xfId="72"/>
    <cellStyle name="Примечание 2" xfId="73"/>
    <cellStyle name="Примечание 20" xfId="74"/>
    <cellStyle name="Примечание 21" xfId="75"/>
    <cellStyle name="Примечание 22" xfId="76"/>
    <cellStyle name="Примечание 23" xfId="77"/>
    <cellStyle name="Примечание 24" xfId="78"/>
    <cellStyle name="Примечание 25" xfId="79"/>
    <cellStyle name="Примечание 26" xfId="80"/>
    <cellStyle name="Примечание 27" xfId="81"/>
    <cellStyle name="Примечание 28" xfId="82"/>
    <cellStyle name="Примечание 29" xfId="83"/>
    <cellStyle name="Примечание 3" xfId="84"/>
    <cellStyle name="Примечание 30" xfId="85"/>
    <cellStyle name="Примечание 31" xfId="86"/>
    <cellStyle name="Примечание 32" xfId="87"/>
    <cellStyle name="Примечание 33" xfId="88"/>
    <cellStyle name="Примечание 34" xfId="89"/>
    <cellStyle name="Примечание 35" xfId="90"/>
    <cellStyle name="Примечание 36" xfId="91"/>
    <cellStyle name="Примечание 37" xfId="92"/>
    <cellStyle name="Примечание 38" xfId="93"/>
    <cellStyle name="Примечание 39" xfId="94"/>
    <cellStyle name="Примечание 4" xfId="95"/>
    <cellStyle name="Примечание 40" xfId="96"/>
    <cellStyle name="Примечание 41" xfId="97"/>
    <cellStyle name="Примечание 42" xfId="98"/>
    <cellStyle name="Примечание 43" xfId="99"/>
    <cellStyle name="Примечание 44" xfId="100"/>
    <cellStyle name="Примечание 45" xfId="101"/>
    <cellStyle name="Примечание 46" xfId="102"/>
    <cellStyle name="Примечание 47" xfId="103"/>
    <cellStyle name="Примечание 48" xfId="104"/>
    <cellStyle name="Примечание 49" xfId="105"/>
    <cellStyle name="Примечание 5" xfId="106"/>
    <cellStyle name="Примечание 50" xfId="107"/>
    <cellStyle name="Примечание 51" xfId="108"/>
    <cellStyle name="Примечание 52" xfId="109"/>
    <cellStyle name="Примечание 53" xfId="110"/>
    <cellStyle name="Примечание 54" xfId="111"/>
    <cellStyle name="Примечание 55" xfId="112"/>
    <cellStyle name="Примечание 56" xfId="113"/>
    <cellStyle name="Примечание 57" xfId="114"/>
    <cellStyle name="Примечание 58" xfId="115"/>
    <cellStyle name="Примечание 59" xfId="116"/>
    <cellStyle name="Примечание 6" xfId="117"/>
    <cellStyle name="Примечание 60" xfId="118"/>
    <cellStyle name="Примечание 61" xfId="119"/>
    <cellStyle name="Примечание 62" xfId="120"/>
    <cellStyle name="Примечание 63" xfId="121"/>
    <cellStyle name="Примечание 64" xfId="122"/>
    <cellStyle name="Примечание 65" xfId="123"/>
    <cellStyle name="Примечание 66" xfId="124"/>
    <cellStyle name="Примечание 67" xfId="125"/>
    <cellStyle name="Примечание 68" xfId="126"/>
    <cellStyle name="Примечание 69" xfId="127"/>
    <cellStyle name="Примечание 7" xfId="128"/>
    <cellStyle name="Примечание 70" xfId="129"/>
    <cellStyle name="Примечание 71" xfId="130"/>
    <cellStyle name="Примечание 72" xfId="131"/>
    <cellStyle name="Примечание 73" xfId="132"/>
    <cellStyle name="Примечание 74" xfId="133"/>
    <cellStyle name="Примечание 75" xfId="134"/>
    <cellStyle name="Примечание 76" xfId="135"/>
    <cellStyle name="Примечание 77" xfId="136"/>
    <cellStyle name="Примечание 78" xfId="137"/>
    <cellStyle name="Примечание 79" xfId="138"/>
    <cellStyle name="Примечание 8" xfId="139"/>
    <cellStyle name="Примечание 80" xfId="140"/>
    <cellStyle name="Примечание 81" xfId="141"/>
    <cellStyle name="Примечание 82" xfId="142"/>
    <cellStyle name="Примечание 83" xfId="143"/>
    <cellStyle name="Примечание 84" xfId="144"/>
    <cellStyle name="Примечание 85" xfId="145"/>
    <cellStyle name="Примечание 86" xfId="146"/>
    <cellStyle name="Примечание 87" xfId="147"/>
    <cellStyle name="Примечание 88" xfId="148"/>
    <cellStyle name="Примечание 89" xfId="149"/>
    <cellStyle name="Примечание 9" xfId="150"/>
    <cellStyle name="Примечание 90" xfId="151"/>
    <cellStyle name="Примечание 91" xfId="152"/>
    <cellStyle name="Примечание 92" xfId="153"/>
    <cellStyle name="Примечание 93" xfId="154"/>
    <cellStyle name="Примечание 94" xfId="155"/>
    <cellStyle name="Примечание 95" xfId="156"/>
    <cellStyle name="Примечание 96" xfId="157"/>
    <cellStyle name="Примечание 97" xfId="158"/>
    <cellStyle name="Примечание 98" xfId="159"/>
    <cellStyle name="Примечание 99" xfId="160"/>
    <cellStyle name="Связанная ячейка" xfId="161" builtinId="24" customBuiltin="1"/>
    <cellStyle name="Текст предупреждения" xfId="162" builtinId="11" customBuiltin="1"/>
    <cellStyle name="Финансовый" xfId="163" builtinId="3"/>
    <cellStyle name="Хороший" xfId="164" builtinId="26" customBuiltin="1"/>
  </cellStyles>
  <dxfs count="0"/>
  <tableStyles count="0" defaultTableStyle="TableStyleMedium9" defaultPivotStyle="PivotStyleLight16"/>
  <colors>
    <mruColors>
      <color rgb="FFFFFF99"/>
      <color rgb="FF006600"/>
      <color rgb="FF0033CC"/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53"/>
  <sheetViews>
    <sheetView tabSelected="1" view="pageBreakPreview" zoomScale="70" zoomScaleSheetLayoutView="70" workbookViewId="0">
      <pane xSplit="3" ySplit="7" topLeftCell="D8" activePane="bottomRight" state="frozen"/>
      <selection pane="topRight" activeCell="D1" sqref="D1"/>
      <selection pane="bottomLeft" activeCell="A6" sqref="A6"/>
      <selection pane="bottomRight" activeCell="A3" sqref="A3:H3"/>
    </sheetView>
  </sheetViews>
  <sheetFormatPr defaultColWidth="9.140625" defaultRowHeight="15.75" x14ac:dyDescent="0.25"/>
  <cols>
    <col min="1" max="1" width="5.7109375" style="45" customWidth="1"/>
    <col min="2" max="2" width="53.28515625" style="12" customWidth="1"/>
    <col min="3" max="3" width="7.7109375" style="31" customWidth="1"/>
    <col min="4" max="4" width="13.140625" style="61" customWidth="1"/>
    <col min="5" max="5" width="26.7109375" style="62" customWidth="1"/>
    <col min="6" max="6" width="24.28515625" style="62" hidden="1" customWidth="1"/>
    <col min="7" max="7" width="24.85546875" style="63" customWidth="1"/>
    <col min="8" max="8" width="16.7109375" style="53" customWidth="1"/>
    <col min="9" max="9" width="19.7109375" style="14" customWidth="1"/>
    <col min="10" max="11" width="17.28515625" style="15" customWidth="1"/>
    <col min="12" max="12" width="15.5703125" style="15" customWidth="1"/>
    <col min="13" max="13" width="17.28515625" style="15" customWidth="1"/>
    <col min="14" max="14" width="17.5703125" style="15" customWidth="1"/>
    <col min="15" max="16384" width="9.140625" style="15"/>
  </cols>
  <sheetData>
    <row r="1" spans="1:12" s="38" customFormat="1" ht="18.75" x14ac:dyDescent="0.3">
      <c r="A1" s="43"/>
      <c r="B1" s="36"/>
      <c r="C1" s="36"/>
      <c r="D1" s="47"/>
      <c r="E1" s="48"/>
      <c r="F1" s="48"/>
      <c r="G1" s="85" t="s">
        <v>114</v>
      </c>
      <c r="H1" s="85"/>
      <c r="I1" s="37"/>
    </row>
    <row r="2" spans="1:12" s="38" customFormat="1" ht="18.75" x14ac:dyDescent="0.3">
      <c r="A2" s="43"/>
      <c r="B2" s="36"/>
      <c r="C2" s="36"/>
      <c r="D2" s="47"/>
      <c r="E2" s="48"/>
      <c r="F2" s="48"/>
      <c r="G2" s="85" t="s">
        <v>115</v>
      </c>
      <c r="H2" s="85"/>
      <c r="I2" s="37"/>
    </row>
    <row r="3" spans="1:12" s="38" customFormat="1" ht="61.15" customHeight="1" x14ac:dyDescent="0.3">
      <c r="A3" s="86" t="s">
        <v>112</v>
      </c>
      <c r="B3" s="86"/>
      <c r="C3" s="86"/>
      <c r="D3" s="86"/>
      <c r="E3" s="86"/>
      <c r="F3" s="86"/>
      <c r="G3" s="86"/>
      <c r="H3" s="86"/>
      <c r="I3" s="37"/>
    </row>
    <row r="4" spans="1:12" ht="22.5" customHeight="1" x14ac:dyDescent="0.25">
      <c r="A4" s="44"/>
      <c r="B4" s="1"/>
      <c r="C4" s="1"/>
      <c r="D4" s="49"/>
      <c r="E4" s="49"/>
      <c r="F4" s="49"/>
      <c r="G4" s="49"/>
      <c r="H4" s="50"/>
    </row>
    <row r="5" spans="1:12" ht="19.5" hidden="1" customHeight="1" x14ac:dyDescent="0.25">
      <c r="A5" s="44"/>
      <c r="B5" s="6"/>
      <c r="C5" s="1"/>
      <c r="D5" s="49"/>
      <c r="E5" s="51"/>
      <c r="F5" s="51"/>
      <c r="G5" s="52" t="s">
        <v>22</v>
      </c>
    </row>
    <row r="6" spans="1:12" ht="51" customHeight="1" x14ac:dyDescent="0.25">
      <c r="A6" s="41" t="s">
        <v>116</v>
      </c>
      <c r="B6" s="3" t="s">
        <v>14</v>
      </c>
      <c r="C6" s="39" t="s">
        <v>0</v>
      </c>
      <c r="D6" s="3" t="s">
        <v>117</v>
      </c>
      <c r="E6" s="16" t="s">
        <v>118</v>
      </c>
      <c r="F6" s="16" t="s">
        <v>110</v>
      </c>
      <c r="G6" s="35" t="s">
        <v>119</v>
      </c>
      <c r="H6" s="35" t="s">
        <v>120</v>
      </c>
    </row>
    <row r="7" spans="1:12" ht="14.25" customHeight="1" x14ac:dyDescent="0.25">
      <c r="A7" s="42">
        <v>1</v>
      </c>
      <c r="B7" s="3">
        <v>2</v>
      </c>
      <c r="C7" s="39">
        <v>3</v>
      </c>
      <c r="D7" s="3">
        <v>4</v>
      </c>
      <c r="E7" s="4">
        <v>5</v>
      </c>
      <c r="F7" s="4">
        <v>6</v>
      </c>
      <c r="G7" s="54">
        <v>6</v>
      </c>
      <c r="H7" s="42">
        <v>7</v>
      </c>
    </row>
    <row r="8" spans="1:12" ht="16.5" customHeight="1" x14ac:dyDescent="0.25">
      <c r="A8" s="68">
        <v>1</v>
      </c>
      <c r="B8" s="87" t="s">
        <v>121</v>
      </c>
      <c r="C8" s="88"/>
      <c r="D8" s="46" t="s">
        <v>1</v>
      </c>
      <c r="E8" s="56">
        <f>E20+E32+E44+E56+E60+E64+E68+E72</f>
        <v>8325210.2000000011</v>
      </c>
      <c r="F8" s="56">
        <f>F20+F32+F44+F56+F60+F64+F68+F72</f>
        <v>8325210.2000000011</v>
      </c>
      <c r="G8" s="56">
        <f>G20+G32+G44+G56+G60+G64+G68+G72</f>
        <v>8310965.3000000007</v>
      </c>
      <c r="H8" s="55">
        <f t="shared" ref="H8:H71" si="0">IF((E8&gt;0), G8/E8*100, "")</f>
        <v>99.828894410377771</v>
      </c>
      <c r="I8" s="15"/>
      <c r="J8" s="17">
        <f>E8-F8</f>
        <v>0</v>
      </c>
    </row>
    <row r="9" spans="1:12" ht="16.5" customHeight="1" x14ac:dyDescent="0.25">
      <c r="A9" s="68"/>
      <c r="B9" s="89"/>
      <c r="C9" s="90"/>
      <c r="D9" s="46" t="s">
        <v>2</v>
      </c>
      <c r="E9" s="56">
        <f>E8-E10-E11</f>
        <v>3708317.4000000004</v>
      </c>
      <c r="F9" s="56">
        <f>F8-F10-F11</f>
        <v>3708317.4000000004</v>
      </c>
      <c r="G9" s="56">
        <f>G8-G10-G11</f>
        <v>3696322.2000000011</v>
      </c>
      <c r="H9" s="55">
        <f t="shared" si="0"/>
        <v>99.676532542764562</v>
      </c>
      <c r="J9" s="17">
        <f>E9-F9</f>
        <v>0</v>
      </c>
      <c r="L9" s="18">
        <f>F9-G9</f>
        <v>11995.199999999255</v>
      </c>
    </row>
    <row r="10" spans="1:12" ht="16.5" customHeight="1" x14ac:dyDescent="0.25">
      <c r="A10" s="68"/>
      <c r="B10" s="89"/>
      <c r="C10" s="90"/>
      <c r="D10" s="46" t="s">
        <v>3</v>
      </c>
      <c r="E10" s="56">
        <f t="shared" ref="E10:G11" si="1">E22+E34+E46+E58+E62+E66+E70+E74</f>
        <v>4616892.8000000007</v>
      </c>
      <c r="F10" s="56">
        <f t="shared" si="1"/>
        <v>4616892.8000000007</v>
      </c>
      <c r="G10" s="56">
        <f t="shared" si="1"/>
        <v>4614643.0999999996</v>
      </c>
      <c r="H10" s="55">
        <f t="shared" si="0"/>
        <v>99.95127242287279</v>
      </c>
      <c r="J10" s="17">
        <f>E10-F10</f>
        <v>0</v>
      </c>
      <c r="L10" s="18">
        <f>F10-G10</f>
        <v>2249.7000000011176</v>
      </c>
    </row>
    <row r="11" spans="1:12" ht="16.5" customHeight="1" x14ac:dyDescent="0.25">
      <c r="A11" s="68"/>
      <c r="B11" s="91"/>
      <c r="C11" s="92"/>
      <c r="D11" s="46" t="s">
        <v>18</v>
      </c>
      <c r="E11" s="56">
        <f t="shared" si="1"/>
        <v>0</v>
      </c>
      <c r="F11" s="56">
        <f t="shared" si="1"/>
        <v>0</v>
      </c>
      <c r="G11" s="56">
        <f t="shared" si="1"/>
        <v>0</v>
      </c>
      <c r="H11" s="55" t="str">
        <f t="shared" si="0"/>
        <v/>
      </c>
      <c r="J11" s="17">
        <f>E11-F11</f>
        <v>0</v>
      </c>
      <c r="L11" s="18">
        <f>F11-G11</f>
        <v>0</v>
      </c>
    </row>
    <row r="12" spans="1:12" ht="15" hidden="1" customHeight="1" x14ac:dyDescent="0.25">
      <c r="A12" s="42"/>
      <c r="B12" s="19"/>
      <c r="C12" s="20"/>
      <c r="D12" s="46"/>
      <c r="E12" s="56">
        <f t="shared" ref="E12:G15" si="2">E24+E28+E40+E36+E48+E52+E56+E60+E64+E68+E72</f>
        <v>8325210.2000000011</v>
      </c>
      <c r="F12" s="56">
        <f t="shared" si="2"/>
        <v>8325210.2000000011</v>
      </c>
      <c r="G12" s="56">
        <f t="shared" si="2"/>
        <v>8310965.3000000007</v>
      </c>
      <c r="H12" s="55">
        <f t="shared" si="0"/>
        <v>99.828894410377771</v>
      </c>
      <c r="I12" s="15"/>
    </row>
    <row r="13" spans="1:12" ht="15" hidden="1" customHeight="1" x14ac:dyDescent="0.25">
      <c r="A13" s="42"/>
      <c r="B13" s="19"/>
      <c r="C13" s="20"/>
      <c r="D13" s="46"/>
      <c r="E13" s="56">
        <f t="shared" si="2"/>
        <v>3708317.3999999994</v>
      </c>
      <c r="F13" s="56">
        <f t="shared" si="2"/>
        <v>3708317.3999999994</v>
      </c>
      <c r="G13" s="56">
        <f t="shared" si="2"/>
        <v>3696322.2</v>
      </c>
      <c r="H13" s="55">
        <f t="shared" si="0"/>
        <v>99.676532542764562</v>
      </c>
      <c r="I13" s="15"/>
    </row>
    <row r="14" spans="1:12" ht="15" hidden="1" customHeight="1" x14ac:dyDescent="0.25">
      <c r="A14" s="42"/>
      <c r="B14" s="19"/>
      <c r="C14" s="20"/>
      <c r="D14" s="46"/>
      <c r="E14" s="56">
        <f t="shared" si="2"/>
        <v>4616892.8000000007</v>
      </c>
      <c r="F14" s="56">
        <f t="shared" si="2"/>
        <v>4616892.8000000007</v>
      </c>
      <c r="G14" s="56">
        <f t="shared" si="2"/>
        <v>4614643.0999999996</v>
      </c>
      <c r="H14" s="55">
        <f t="shared" si="0"/>
        <v>99.95127242287279</v>
      </c>
      <c r="I14" s="15"/>
    </row>
    <row r="15" spans="1:12" ht="15" hidden="1" customHeight="1" x14ac:dyDescent="0.25">
      <c r="A15" s="42"/>
      <c r="B15" s="19"/>
      <c r="C15" s="20"/>
      <c r="D15" s="46"/>
      <c r="E15" s="56">
        <f t="shared" si="2"/>
        <v>0</v>
      </c>
      <c r="F15" s="56">
        <f t="shared" si="2"/>
        <v>0</v>
      </c>
      <c r="G15" s="56">
        <f t="shared" si="2"/>
        <v>0</v>
      </c>
      <c r="H15" s="55" t="str">
        <f t="shared" si="0"/>
        <v/>
      </c>
      <c r="I15" s="15"/>
    </row>
    <row r="16" spans="1:12" ht="15" hidden="1" customHeight="1" x14ac:dyDescent="0.25">
      <c r="A16" s="42"/>
      <c r="B16" s="19"/>
      <c r="C16" s="20"/>
      <c r="D16" s="46"/>
      <c r="E16" s="56">
        <f t="shared" ref="E16:G19" si="3">E12-E8</f>
        <v>0</v>
      </c>
      <c r="F16" s="56">
        <f t="shared" si="3"/>
        <v>0</v>
      </c>
      <c r="G16" s="56">
        <f t="shared" si="3"/>
        <v>0</v>
      </c>
      <c r="H16" s="55" t="str">
        <f t="shared" si="0"/>
        <v/>
      </c>
      <c r="I16" s="15"/>
    </row>
    <row r="17" spans="1:12" ht="15" hidden="1" customHeight="1" x14ac:dyDescent="0.25">
      <c r="A17" s="42"/>
      <c r="B17" s="19"/>
      <c r="C17" s="20"/>
      <c r="D17" s="46"/>
      <c r="E17" s="56">
        <f t="shared" si="3"/>
        <v>0</v>
      </c>
      <c r="F17" s="56">
        <f t="shared" si="3"/>
        <v>0</v>
      </c>
      <c r="G17" s="56">
        <f t="shared" si="3"/>
        <v>0</v>
      </c>
      <c r="H17" s="55" t="str">
        <f t="shared" si="0"/>
        <v/>
      </c>
      <c r="I17" s="15"/>
    </row>
    <row r="18" spans="1:12" ht="15" hidden="1" customHeight="1" x14ac:dyDescent="0.25">
      <c r="A18" s="42"/>
      <c r="B18" s="19"/>
      <c r="C18" s="20"/>
      <c r="D18" s="46"/>
      <c r="E18" s="56">
        <f t="shared" si="3"/>
        <v>0</v>
      </c>
      <c r="F18" s="56">
        <f t="shared" si="3"/>
        <v>0</v>
      </c>
      <c r="G18" s="56">
        <f t="shared" si="3"/>
        <v>0</v>
      </c>
      <c r="H18" s="55" t="str">
        <f t="shared" si="0"/>
        <v/>
      </c>
      <c r="I18" s="15"/>
    </row>
    <row r="19" spans="1:12" ht="15" hidden="1" customHeight="1" x14ac:dyDescent="0.25">
      <c r="A19" s="42"/>
      <c r="B19" s="19"/>
      <c r="C19" s="20"/>
      <c r="D19" s="46"/>
      <c r="E19" s="56">
        <f t="shared" si="3"/>
        <v>0</v>
      </c>
      <c r="F19" s="56">
        <f t="shared" si="3"/>
        <v>0</v>
      </c>
      <c r="G19" s="56">
        <f t="shared" si="3"/>
        <v>0</v>
      </c>
      <c r="H19" s="55" t="str">
        <f t="shared" si="0"/>
        <v/>
      </c>
      <c r="I19" s="15"/>
    </row>
    <row r="20" spans="1:12" ht="15" customHeight="1" x14ac:dyDescent="0.25">
      <c r="A20" s="68" t="s">
        <v>173</v>
      </c>
      <c r="B20" s="73" t="s">
        <v>122</v>
      </c>
      <c r="C20" s="21"/>
      <c r="D20" s="46" t="s">
        <v>1</v>
      </c>
      <c r="E20" s="56">
        <f>E24+E28</f>
        <v>526597.9</v>
      </c>
      <c r="F20" s="56">
        <f t="shared" ref="F20:G21" si="4">F24+F28</f>
        <v>526597.9</v>
      </c>
      <c r="G20" s="56">
        <f t="shared" si="4"/>
        <v>514887.8</v>
      </c>
      <c r="H20" s="55">
        <f t="shared" si="0"/>
        <v>97.77627293994145</v>
      </c>
      <c r="J20" s="17">
        <f t="shared" ref="J20:J75" si="5">E20-F20</f>
        <v>0</v>
      </c>
    </row>
    <row r="21" spans="1:12" ht="15" customHeight="1" x14ac:dyDescent="0.25">
      <c r="A21" s="68"/>
      <c r="B21" s="73"/>
      <c r="C21" s="32"/>
      <c r="D21" s="46" t="s">
        <v>2</v>
      </c>
      <c r="E21" s="56">
        <f>E25+E29</f>
        <v>526597.9</v>
      </c>
      <c r="F21" s="56">
        <f t="shared" si="4"/>
        <v>526597.9</v>
      </c>
      <c r="G21" s="56">
        <f t="shared" si="4"/>
        <v>514887.8</v>
      </c>
      <c r="H21" s="55">
        <f t="shared" si="0"/>
        <v>97.77627293994145</v>
      </c>
      <c r="J21" s="17">
        <f t="shared" si="5"/>
        <v>0</v>
      </c>
      <c r="L21" s="18">
        <f>F21-G21</f>
        <v>11710.100000000035</v>
      </c>
    </row>
    <row r="22" spans="1:12" ht="15" customHeight="1" x14ac:dyDescent="0.25">
      <c r="A22" s="68"/>
      <c r="B22" s="73"/>
      <c r="C22" s="32"/>
      <c r="D22" s="46" t="s">
        <v>3</v>
      </c>
      <c r="E22" s="56">
        <f t="shared" ref="E22:G23" si="6">E26+E30</f>
        <v>0</v>
      </c>
      <c r="F22" s="56">
        <f t="shared" si="6"/>
        <v>0</v>
      </c>
      <c r="G22" s="56">
        <f t="shared" si="6"/>
        <v>0</v>
      </c>
      <c r="H22" s="55" t="str">
        <f t="shared" si="0"/>
        <v/>
      </c>
      <c r="J22" s="17">
        <f t="shared" si="5"/>
        <v>0</v>
      </c>
      <c r="L22" s="18">
        <f>F22-G22</f>
        <v>0</v>
      </c>
    </row>
    <row r="23" spans="1:12" ht="15" customHeight="1" x14ac:dyDescent="0.25">
      <c r="A23" s="68"/>
      <c r="B23" s="73"/>
      <c r="C23" s="33"/>
      <c r="D23" s="46" t="s">
        <v>18</v>
      </c>
      <c r="E23" s="56">
        <f t="shared" si="6"/>
        <v>0</v>
      </c>
      <c r="F23" s="56">
        <f t="shared" si="6"/>
        <v>0</v>
      </c>
      <c r="G23" s="56">
        <f t="shared" si="6"/>
        <v>0</v>
      </c>
      <c r="H23" s="55" t="str">
        <f t="shared" si="0"/>
        <v/>
      </c>
      <c r="J23" s="17">
        <f t="shared" si="5"/>
        <v>0</v>
      </c>
      <c r="L23" s="18">
        <f>F23-G23</f>
        <v>0</v>
      </c>
    </row>
    <row r="24" spans="1:12" ht="17.25" customHeight="1" x14ac:dyDescent="0.25">
      <c r="A24" s="68"/>
      <c r="B24" s="73"/>
      <c r="C24" s="74" t="s">
        <v>6</v>
      </c>
      <c r="D24" s="46" t="s">
        <v>1</v>
      </c>
      <c r="E24" s="56">
        <v>472119.8</v>
      </c>
      <c r="F24" s="56">
        <v>472119.8</v>
      </c>
      <c r="G24" s="56">
        <v>472119.8</v>
      </c>
      <c r="H24" s="55">
        <f t="shared" si="0"/>
        <v>100</v>
      </c>
      <c r="J24" s="17">
        <f t="shared" si="5"/>
        <v>0</v>
      </c>
    </row>
    <row r="25" spans="1:12" ht="15" customHeight="1" x14ac:dyDescent="0.25">
      <c r="A25" s="68"/>
      <c r="B25" s="73"/>
      <c r="C25" s="75"/>
      <c r="D25" s="46" t="s">
        <v>2</v>
      </c>
      <c r="E25" s="56">
        <f>E24-E26-E27</f>
        <v>472119.8</v>
      </c>
      <c r="F25" s="56">
        <f>F24-F26-F27</f>
        <v>472119.8</v>
      </c>
      <c r="G25" s="56">
        <f>G24-G26-G27</f>
        <v>472119.8</v>
      </c>
      <c r="H25" s="55">
        <f t="shared" si="0"/>
        <v>100</v>
      </c>
      <c r="J25" s="17">
        <f t="shared" si="5"/>
        <v>0</v>
      </c>
      <c r="L25" s="18">
        <f>F25-G25</f>
        <v>0</v>
      </c>
    </row>
    <row r="26" spans="1:12" ht="15.75" customHeight="1" x14ac:dyDescent="0.25">
      <c r="A26" s="68"/>
      <c r="B26" s="73"/>
      <c r="C26" s="75"/>
      <c r="D26" s="46" t="s">
        <v>3</v>
      </c>
      <c r="E26" s="56">
        <v>0</v>
      </c>
      <c r="F26" s="56">
        <v>0</v>
      </c>
      <c r="G26" s="56">
        <v>0</v>
      </c>
      <c r="H26" s="55" t="str">
        <f t="shared" si="0"/>
        <v/>
      </c>
      <c r="J26" s="17">
        <f t="shared" si="5"/>
        <v>0</v>
      </c>
      <c r="L26" s="18">
        <f>F26-G26</f>
        <v>0</v>
      </c>
    </row>
    <row r="27" spans="1:12" ht="15" customHeight="1" x14ac:dyDescent="0.25">
      <c r="A27" s="68"/>
      <c r="B27" s="73"/>
      <c r="C27" s="76"/>
      <c r="D27" s="46" t="s">
        <v>18</v>
      </c>
      <c r="E27" s="56">
        <v>0</v>
      </c>
      <c r="F27" s="56">
        <v>0</v>
      </c>
      <c r="G27" s="56">
        <v>0</v>
      </c>
      <c r="H27" s="55" t="str">
        <f t="shared" si="0"/>
        <v/>
      </c>
      <c r="J27" s="17">
        <f t="shared" si="5"/>
        <v>0</v>
      </c>
      <c r="L27" s="18">
        <f>F27-G27</f>
        <v>0</v>
      </c>
    </row>
    <row r="28" spans="1:12" x14ac:dyDescent="0.25">
      <c r="A28" s="68"/>
      <c r="B28" s="73"/>
      <c r="C28" s="74" t="s">
        <v>26</v>
      </c>
      <c r="D28" s="46" t="s">
        <v>1</v>
      </c>
      <c r="E28" s="56">
        <v>54478.1</v>
      </c>
      <c r="F28" s="56">
        <v>54478.1</v>
      </c>
      <c r="G28" s="56">
        <v>42768</v>
      </c>
      <c r="H28" s="55">
        <f t="shared" si="0"/>
        <v>78.504940517382209</v>
      </c>
      <c r="J28" s="17">
        <f t="shared" si="5"/>
        <v>0</v>
      </c>
    </row>
    <row r="29" spans="1:12" ht="15" customHeight="1" x14ac:dyDescent="0.25">
      <c r="A29" s="68"/>
      <c r="B29" s="73"/>
      <c r="C29" s="75"/>
      <c r="D29" s="46" t="s">
        <v>2</v>
      </c>
      <c r="E29" s="56">
        <f>E28-E30-E31</f>
        <v>54478.1</v>
      </c>
      <c r="F29" s="56">
        <f>F28-F30-F31</f>
        <v>54478.1</v>
      </c>
      <c r="G29" s="56">
        <f>G28-G30-G31</f>
        <v>42768</v>
      </c>
      <c r="H29" s="55">
        <f t="shared" si="0"/>
        <v>78.504940517382209</v>
      </c>
      <c r="J29" s="17">
        <f t="shared" si="5"/>
        <v>0</v>
      </c>
      <c r="L29" s="18">
        <f>F29-G29</f>
        <v>11710.099999999999</v>
      </c>
    </row>
    <row r="30" spans="1:12" ht="15" customHeight="1" x14ac:dyDescent="0.25">
      <c r="A30" s="68"/>
      <c r="B30" s="73"/>
      <c r="C30" s="75"/>
      <c r="D30" s="46" t="s">
        <v>3</v>
      </c>
      <c r="E30" s="56">
        <v>0</v>
      </c>
      <c r="F30" s="56">
        <v>0</v>
      </c>
      <c r="G30" s="56">
        <v>0</v>
      </c>
      <c r="H30" s="55" t="str">
        <f t="shared" si="0"/>
        <v/>
      </c>
      <c r="J30" s="17">
        <f t="shared" si="5"/>
        <v>0</v>
      </c>
      <c r="L30" s="18">
        <f>F30-G30</f>
        <v>0</v>
      </c>
    </row>
    <row r="31" spans="1:12" ht="15" customHeight="1" x14ac:dyDescent="0.25">
      <c r="A31" s="68"/>
      <c r="B31" s="73"/>
      <c r="C31" s="76"/>
      <c r="D31" s="46" t="s">
        <v>18</v>
      </c>
      <c r="E31" s="56">
        <v>0</v>
      </c>
      <c r="F31" s="56">
        <v>0</v>
      </c>
      <c r="G31" s="56">
        <v>0</v>
      </c>
      <c r="H31" s="55" t="str">
        <f t="shared" si="0"/>
        <v/>
      </c>
      <c r="J31" s="17">
        <f t="shared" si="5"/>
        <v>0</v>
      </c>
      <c r="L31" s="18">
        <f>F31-G31</f>
        <v>0</v>
      </c>
    </row>
    <row r="32" spans="1:12" ht="15" customHeight="1" x14ac:dyDescent="0.25">
      <c r="A32" s="68" t="s">
        <v>174</v>
      </c>
      <c r="B32" s="73" t="s">
        <v>123</v>
      </c>
      <c r="C32" s="21"/>
      <c r="D32" s="46" t="s">
        <v>1</v>
      </c>
      <c r="E32" s="56">
        <f>E40+E36</f>
        <v>37040.799999999996</v>
      </c>
      <c r="F32" s="56">
        <f>F40+F36</f>
        <v>37040.799999999996</v>
      </c>
      <c r="G32" s="56">
        <f t="shared" ref="E32:G35" si="7">G40+G36</f>
        <v>37040.799999999996</v>
      </c>
      <c r="H32" s="55">
        <f t="shared" si="0"/>
        <v>100</v>
      </c>
      <c r="J32" s="17">
        <f t="shared" si="5"/>
        <v>0</v>
      </c>
    </row>
    <row r="33" spans="1:12" ht="15" customHeight="1" x14ac:dyDescent="0.25">
      <c r="A33" s="68"/>
      <c r="B33" s="73"/>
      <c r="C33" s="32"/>
      <c r="D33" s="46" t="s">
        <v>2</v>
      </c>
      <c r="E33" s="56">
        <f>E41+E37</f>
        <v>30488.799999999996</v>
      </c>
      <c r="F33" s="56">
        <f>F41+F37</f>
        <v>30488.799999999996</v>
      </c>
      <c r="G33" s="56">
        <f t="shared" si="7"/>
        <v>30488.799999999996</v>
      </c>
      <c r="H33" s="55">
        <f t="shared" si="0"/>
        <v>100</v>
      </c>
      <c r="J33" s="17">
        <f t="shared" si="5"/>
        <v>0</v>
      </c>
      <c r="L33" s="18">
        <f>F33-G33</f>
        <v>0</v>
      </c>
    </row>
    <row r="34" spans="1:12" ht="15" customHeight="1" x14ac:dyDescent="0.25">
      <c r="A34" s="68"/>
      <c r="B34" s="73"/>
      <c r="C34" s="32"/>
      <c r="D34" s="46" t="s">
        <v>3</v>
      </c>
      <c r="E34" s="56">
        <f t="shared" si="7"/>
        <v>6552</v>
      </c>
      <c r="F34" s="56">
        <f>F42+F38</f>
        <v>6552</v>
      </c>
      <c r="G34" s="56">
        <f t="shared" si="7"/>
        <v>6552</v>
      </c>
      <c r="H34" s="55">
        <f t="shared" si="0"/>
        <v>100</v>
      </c>
      <c r="J34" s="17">
        <f t="shared" si="5"/>
        <v>0</v>
      </c>
      <c r="L34" s="18">
        <f>F34-G34</f>
        <v>0</v>
      </c>
    </row>
    <row r="35" spans="1:12" ht="15" customHeight="1" x14ac:dyDescent="0.25">
      <c r="A35" s="68"/>
      <c r="B35" s="73"/>
      <c r="C35" s="33"/>
      <c r="D35" s="46" t="s">
        <v>18</v>
      </c>
      <c r="E35" s="56">
        <f t="shared" si="7"/>
        <v>0</v>
      </c>
      <c r="F35" s="56">
        <f t="shared" si="7"/>
        <v>0</v>
      </c>
      <c r="G35" s="56">
        <f t="shared" si="7"/>
        <v>0</v>
      </c>
      <c r="H35" s="55" t="str">
        <f t="shared" si="0"/>
        <v/>
      </c>
      <c r="J35" s="17">
        <f t="shared" si="5"/>
        <v>0</v>
      </c>
      <c r="L35" s="18">
        <f>F35-G35</f>
        <v>0</v>
      </c>
    </row>
    <row r="36" spans="1:12" ht="15" customHeight="1" x14ac:dyDescent="0.25">
      <c r="A36" s="68"/>
      <c r="B36" s="73"/>
      <c r="C36" s="74" t="s">
        <v>15</v>
      </c>
      <c r="D36" s="46" t="s">
        <v>1</v>
      </c>
      <c r="E36" s="56">
        <v>1920.1</v>
      </c>
      <c r="F36" s="56">
        <v>1920.1</v>
      </c>
      <c r="G36" s="56">
        <v>1920.1</v>
      </c>
      <c r="H36" s="55">
        <f t="shared" si="0"/>
        <v>100</v>
      </c>
      <c r="J36" s="17">
        <f t="shared" si="5"/>
        <v>0</v>
      </c>
    </row>
    <row r="37" spans="1:12" ht="15" customHeight="1" x14ac:dyDescent="0.25">
      <c r="A37" s="68"/>
      <c r="B37" s="73"/>
      <c r="C37" s="75"/>
      <c r="D37" s="46" t="s">
        <v>2</v>
      </c>
      <c r="E37" s="56">
        <f>E36-E38-E39</f>
        <v>1920.1</v>
      </c>
      <c r="F37" s="56">
        <f>F36-F38-F39</f>
        <v>1920.1</v>
      </c>
      <c r="G37" s="56">
        <f>G36-G38-G39</f>
        <v>1920.1</v>
      </c>
      <c r="H37" s="55">
        <f t="shared" si="0"/>
        <v>100</v>
      </c>
      <c r="J37" s="17">
        <f t="shared" si="5"/>
        <v>0</v>
      </c>
      <c r="L37" s="18">
        <f>F37-G37</f>
        <v>0</v>
      </c>
    </row>
    <row r="38" spans="1:12" ht="15" customHeight="1" x14ac:dyDescent="0.25">
      <c r="A38" s="68"/>
      <c r="B38" s="73"/>
      <c r="C38" s="75"/>
      <c r="D38" s="46" t="s">
        <v>3</v>
      </c>
      <c r="E38" s="56">
        <v>0</v>
      </c>
      <c r="F38" s="56">
        <v>0</v>
      </c>
      <c r="G38" s="56">
        <v>0</v>
      </c>
      <c r="H38" s="55" t="str">
        <f t="shared" si="0"/>
        <v/>
      </c>
      <c r="J38" s="17">
        <f t="shared" si="5"/>
        <v>0</v>
      </c>
      <c r="L38" s="18">
        <f>F38-G38</f>
        <v>0</v>
      </c>
    </row>
    <row r="39" spans="1:12" ht="15" customHeight="1" x14ac:dyDescent="0.25">
      <c r="A39" s="68"/>
      <c r="B39" s="73"/>
      <c r="C39" s="76"/>
      <c r="D39" s="46" t="s">
        <v>18</v>
      </c>
      <c r="E39" s="56">
        <v>0</v>
      </c>
      <c r="F39" s="56">
        <v>0</v>
      </c>
      <c r="G39" s="56">
        <v>0</v>
      </c>
      <c r="H39" s="55" t="str">
        <f t="shared" si="0"/>
        <v/>
      </c>
      <c r="J39" s="17">
        <f t="shared" si="5"/>
        <v>0</v>
      </c>
      <c r="L39" s="18">
        <f>F39-G39</f>
        <v>0</v>
      </c>
    </row>
    <row r="40" spans="1:12" ht="15" customHeight="1" x14ac:dyDescent="0.25">
      <c r="A40" s="68"/>
      <c r="B40" s="73"/>
      <c r="C40" s="74" t="s">
        <v>6</v>
      </c>
      <c r="D40" s="46" t="s">
        <v>1</v>
      </c>
      <c r="E40" s="56">
        <v>35120.699999999997</v>
      </c>
      <c r="F40" s="56">
        <v>35120.699999999997</v>
      </c>
      <c r="G40" s="56">
        <v>35120.699999999997</v>
      </c>
      <c r="H40" s="55">
        <f t="shared" si="0"/>
        <v>100</v>
      </c>
      <c r="J40" s="17">
        <f t="shared" si="5"/>
        <v>0</v>
      </c>
    </row>
    <row r="41" spans="1:12" ht="15" customHeight="1" x14ac:dyDescent="0.25">
      <c r="A41" s="68"/>
      <c r="B41" s="73"/>
      <c r="C41" s="75"/>
      <c r="D41" s="46" t="s">
        <v>2</v>
      </c>
      <c r="E41" s="56">
        <f>E40-E42-E43</f>
        <v>28568.699999999997</v>
      </c>
      <c r="F41" s="56">
        <f>F40-F42-F43</f>
        <v>28568.699999999997</v>
      </c>
      <c r="G41" s="56">
        <f>G40-G42-G43</f>
        <v>28568.699999999997</v>
      </c>
      <c r="H41" s="55">
        <f t="shared" si="0"/>
        <v>100</v>
      </c>
      <c r="J41" s="17">
        <f t="shared" si="5"/>
        <v>0</v>
      </c>
      <c r="L41" s="18">
        <f>F41-G41</f>
        <v>0</v>
      </c>
    </row>
    <row r="42" spans="1:12" ht="15" customHeight="1" x14ac:dyDescent="0.25">
      <c r="A42" s="68"/>
      <c r="B42" s="73"/>
      <c r="C42" s="75"/>
      <c r="D42" s="46" t="s">
        <v>3</v>
      </c>
      <c r="E42" s="56">
        <v>6552</v>
      </c>
      <c r="F42" s="56">
        <v>6552</v>
      </c>
      <c r="G42" s="56">
        <v>6552</v>
      </c>
      <c r="H42" s="55">
        <f t="shared" si="0"/>
        <v>100</v>
      </c>
      <c r="J42" s="17">
        <f t="shared" si="5"/>
        <v>0</v>
      </c>
      <c r="L42" s="18">
        <f>F42-G42</f>
        <v>0</v>
      </c>
    </row>
    <row r="43" spans="1:12" ht="15" customHeight="1" x14ac:dyDescent="0.25">
      <c r="A43" s="68"/>
      <c r="B43" s="73"/>
      <c r="C43" s="76"/>
      <c r="D43" s="46" t="s">
        <v>18</v>
      </c>
      <c r="E43" s="56">
        <v>0</v>
      </c>
      <c r="F43" s="56">
        <v>0</v>
      </c>
      <c r="G43" s="56">
        <v>0</v>
      </c>
      <c r="H43" s="55" t="str">
        <f t="shared" si="0"/>
        <v/>
      </c>
      <c r="I43" s="9">
        <v>50000</v>
      </c>
      <c r="J43" s="5">
        <v>50000</v>
      </c>
      <c r="K43" s="5">
        <v>50000</v>
      </c>
      <c r="L43" s="10">
        <f>K43/I43*100</f>
        <v>100</v>
      </c>
    </row>
    <row r="44" spans="1:12" ht="15" customHeight="1" x14ac:dyDescent="0.25">
      <c r="A44" s="68" t="s">
        <v>175</v>
      </c>
      <c r="B44" s="73" t="s">
        <v>54</v>
      </c>
      <c r="C44" s="21"/>
      <c r="D44" s="46" t="s">
        <v>1</v>
      </c>
      <c r="E44" s="56">
        <f>E48++E52</f>
        <v>29074</v>
      </c>
      <c r="F44" s="56">
        <f>F48++F52</f>
        <v>29074</v>
      </c>
      <c r="G44" s="56">
        <f t="shared" ref="E44:G47" si="8">G48++G52</f>
        <v>29015.4</v>
      </c>
      <c r="H44" s="55">
        <f t="shared" si="0"/>
        <v>99.798445346357582</v>
      </c>
      <c r="J44" s="17">
        <f t="shared" si="5"/>
        <v>0</v>
      </c>
    </row>
    <row r="45" spans="1:12" ht="15" customHeight="1" x14ac:dyDescent="0.25">
      <c r="A45" s="68"/>
      <c r="B45" s="73"/>
      <c r="C45" s="32"/>
      <c r="D45" s="46" t="s">
        <v>2</v>
      </c>
      <c r="E45" s="56">
        <f>E49++E53</f>
        <v>29074</v>
      </c>
      <c r="F45" s="56">
        <f t="shared" si="8"/>
        <v>29074</v>
      </c>
      <c r="G45" s="56">
        <f t="shared" si="8"/>
        <v>29015.4</v>
      </c>
      <c r="H45" s="55">
        <f t="shared" si="0"/>
        <v>99.798445346357582</v>
      </c>
      <c r="J45" s="17">
        <f t="shared" si="5"/>
        <v>0</v>
      </c>
      <c r="L45" s="18">
        <f>F45-G45</f>
        <v>58.599999999998545</v>
      </c>
    </row>
    <row r="46" spans="1:12" ht="15" customHeight="1" x14ac:dyDescent="0.25">
      <c r="A46" s="68"/>
      <c r="B46" s="73"/>
      <c r="C46" s="32"/>
      <c r="D46" s="46" t="s">
        <v>3</v>
      </c>
      <c r="E46" s="56">
        <f t="shared" si="8"/>
        <v>0</v>
      </c>
      <c r="F46" s="56">
        <f t="shared" si="8"/>
        <v>0</v>
      </c>
      <c r="G46" s="56">
        <f t="shared" si="8"/>
        <v>0</v>
      </c>
      <c r="H46" s="55" t="str">
        <f t="shared" si="0"/>
        <v/>
      </c>
      <c r="J46" s="17">
        <f t="shared" si="5"/>
        <v>0</v>
      </c>
      <c r="L46" s="18">
        <f>F46-G46</f>
        <v>0</v>
      </c>
    </row>
    <row r="47" spans="1:12" ht="15" customHeight="1" x14ac:dyDescent="0.25">
      <c r="A47" s="68"/>
      <c r="B47" s="73"/>
      <c r="C47" s="33"/>
      <c r="D47" s="46" t="s">
        <v>18</v>
      </c>
      <c r="E47" s="56">
        <f t="shared" si="8"/>
        <v>0</v>
      </c>
      <c r="F47" s="56">
        <f t="shared" si="8"/>
        <v>0</v>
      </c>
      <c r="G47" s="56">
        <f t="shared" si="8"/>
        <v>0</v>
      </c>
      <c r="H47" s="55" t="str">
        <f t="shared" si="0"/>
        <v/>
      </c>
      <c r="J47" s="17">
        <f t="shared" si="5"/>
        <v>0</v>
      </c>
      <c r="L47" s="18">
        <f>F47-G47</f>
        <v>0</v>
      </c>
    </row>
    <row r="48" spans="1:12" ht="15.75" customHeight="1" x14ac:dyDescent="0.25">
      <c r="A48" s="68"/>
      <c r="B48" s="73"/>
      <c r="C48" s="74" t="s">
        <v>15</v>
      </c>
      <c r="D48" s="46" t="s">
        <v>1</v>
      </c>
      <c r="E48" s="56">
        <v>14458.8</v>
      </c>
      <c r="F48" s="56">
        <v>14458.8</v>
      </c>
      <c r="G48" s="56">
        <v>14458.8</v>
      </c>
      <c r="H48" s="55">
        <f t="shared" si="0"/>
        <v>100</v>
      </c>
      <c r="J48" s="17">
        <f t="shared" si="5"/>
        <v>0</v>
      </c>
    </row>
    <row r="49" spans="1:12" ht="15" customHeight="1" x14ac:dyDescent="0.25">
      <c r="A49" s="68"/>
      <c r="B49" s="73"/>
      <c r="C49" s="75"/>
      <c r="D49" s="46" t="s">
        <v>2</v>
      </c>
      <c r="E49" s="56">
        <f>E48-E50-E51</f>
        <v>14458.8</v>
      </c>
      <c r="F49" s="56">
        <f>F48-F50-F51</f>
        <v>14458.8</v>
      </c>
      <c r="G49" s="56">
        <f>G48-G50-G51</f>
        <v>14458.8</v>
      </c>
      <c r="H49" s="55">
        <f t="shared" si="0"/>
        <v>100</v>
      </c>
      <c r="J49" s="17">
        <f t="shared" si="5"/>
        <v>0</v>
      </c>
      <c r="L49" s="18">
        <f>F49-G49</f>
        <v>0</v>
      </c>
    </row>
    <row r="50" spans="1:12" ht="15" customHeight="1" x14ac:dyDescent="0.25">
      <c r="A50" s="68"/>
      <c r="B50" s="73"/>
      <c r="C50" s="75"/>
      <c r="D50" s="46" t="s">
        <v>3</v>
      </c>
      <c r="E50" s="56">
        <v>0</v>
      </c>
      <c r="F50" s="56">
        <v>0</v>
      </c>
      <c r="G50" s="56">
        <v>0</v>
      </c>
      <c r="H50" s="55" t="str">
        <f t="shared" si="0"/>
        <v/>
      </c>
      <c r="J50" s="17">
        <f t="shared" si="5"/>
        <v>0</v>
      </c>
      <c r="L50" s="18">
        <f>F50-G50</f>
        <v>0</v>
      </c>
    </row>
    <row r="51" spans="1:12" ht="15" customHeight="1" x14ac:dyDescent="0.25">
      <c r="A51" s="68"/>
      <c r="B51" s="73"/>
      <c r="C51" s="76"/>
      <c r="D51" s="46" t="s">
        <v>18</v>
      </c>
      <c r="E51" s="56">
        <v>0</v>
      </c>
      <c r="F51" s="56">
        <v>0</v>
      </c>
      <c r="G51" s="56">
        <v>0</v>
      </c>
      <c r="H51" s="55" t="str">
        <f t="shared" si="0"/>
        <v/>
      </c>
      <c r="J51" s="17">
        <f t="shared" si="5"/>
        <v>0</v>
      </c>
      <c r="L51" s="18">
        <f>F51-G51</f>
        <v>0</v>
      </c>
    </row>
    <row r="52" spans="1:12" x14ac:dyDescent="0.25">
      <c r="A52" s="68"/>
      <c r="B52" s="73"/>
      <c r="C52" s="74" t="s">
        <v>26</v>
      </c>
      <c r="D52" s="46" t="s">
        <v>1</v>
      </c>
      <c r="E52" s="56">
        <v>14615.2</v>
      </c>
      <c r="F52" s="56">
        <v>14615.2</v>
      </c>
      <c r="G52" s="56">
        <v>14556.6</v>
      </c>
      <c r="H52" s="55">
        <f t="shared" si="0"/>
        <v>99.599047566916639</v>
      </c>
      <c r="J52" s="17">
        <f t="shared" si="5"/>
        <v>0</v>
      </c>
    </row>
    <row r="53" spans="1:12" ht="15" customHeight="1" x14ac:dyDescent="0.25">
      <c r="A53" s="68"/>
      <c r="B53" s="73"/>
      <c r="C53" s="75"/>
      <c r="D53" s="46" t="s">
        <v>2</v>
      </c>
      <c r="E53" s="56">
        <f>E52-E54-E55</f>
        <v>14615.2</v>
      </c>
      <c r="F53" s="56">
        <f>F52-F54-F55</f>
        <v>14615.2</v>
      </c>
      <c r="G53" s="56">
        <f>G52-G54-G55</f>
        <v>14556.6</v>
      </c>
      <c r="H53" s="55">
        <f t="shared" si="0"/>
        <v>99.599047566916639</v>
      </c>
      <c r="J53" s="17">
        <f t="shared" si="5"/>
        <v>0</v>
      </c>
      <c r="L53" s="18">
        <f>F53-G53</f>
        <v>58.600000000000364</v>
      </c>
    </row>
    <row r="54" spans="1:12" ht="15" customHeight="1" x14ac:dyDescent="0.25">
      <c r="A54" s="68"/>
      <c r="B54" s="73"/>
      <c r="C54" s="75"/>
      <c r="D54" s="46" t="s">
        <v>3</v>
      </c>
      <c r="E54" s="56">
        <v>0</v>
      </c>
      <c r="F54" s="56">
        <v>0</v>
      </c>
      <c r="G54" s="56">
        <v>0</v>
      </c>
      <c r="H54" s="55" t="str">
        <f t="shared" si="0"/>
        <v/>
      </c>
      <c r="J54" s="17">
        <f t="shared" si="5"/>
        <v>0</v>
      </c>
      <c r="L54" s="18">
        <f>F54-G54</f>
        <v>0</v>
      </c>
    </row>
    <row r="55" spans="1:12" ht="15" customHeight="1" x14ac:dyDescent="0.25">
      <c r="A55" s="68"/>
      <c r="B55" s="73"/>
      <c r="C55" s="76"/>
      <c r="D55" s="46" t="s">
        <v>18</v>
      </c>
      <c r="E55" s="56">
        <v>0</v>
      </c>
      <c r="F55" s="56">
        <v>0</v>
      </c>
      <c r="G55" s="56">
        <v>0</v>
      </c>
      <c r="H55" s="55" t="str">
        <f t="shared" si="0"/>
        <v/>
      </c>
      <c r="J55" s="17">
        <f t="shared" si="5"/>
        <v>0</v>
      </c>
      <c r="L55" s="18">
        <f>F55-G55</f>
        <v>0</v>
      </c>
    </row>
    <row r="56" spans="1:12" ht="16.5" customHeight="1" x14ac:dyDescent="0.25">
      <c r="A56" s="68" t="s">
        <v>176</v>
      </c>
      <c r="B56" s="73" t="s">
        <v>124</v>
      </c>
      <c r="C56" s="74" t="s">
        <v>6</v>
      </c>
      <c r="D56" s="46" t="s">
        <v>1</v>
      </c>
      <c r="E56" s="56">
        <v>3532591.5</v>
      </c>
      <c r="F56" s="56">
        <v>3532591.5</v>
      </c>
      <c r="G56" s="56">
        <v>3530628.8</v>
      </c>
      <c r="H56" s="55">
        <f t="shared" si="0"/>
        <v>99.944440221859793</v>
      </c>
      <c r="I56" s="22"/>
      <c r="J56" s="17">
        <f t="shared" si="5"/>
        <v>0</v>
      </c>
    </row>
    <row r="57" spans="1:12" ht="15" customHeight="1" x14ac:dyDescent="0.25">
      <c r="A57" s="68"/>
      <c r="B57" s="73"/>
      <c r="C57" s="75"/>
      <c r="D57" s="46" t="s">
        <v>2</v>
      </c>
      <c r="E57" s="56">
        <f>E56-E58-E59</f>
        <v>1338348.3999999999</v>
      </c>
      <c r="F57" s="56">
        <f>F56-F58-F59</f>
        <v>1338348.3999999999</v>
      </c>
      <c r="G57" s="56">
        <f>G56-G58-G59</f>
        <v>1338348.2999999998</v>
      </c>
      <c r="H57" s="55">
        <f t="shared" si="0"/>
        <v>99.99999252810403</v>
      </c>
      <c r="J57" s="17">
        <f t="shared" si="5"/>
        <v>0</v>
      </c>
      <c r="L57" s="18">
        <f>F57-G57</f>
        <v>0.10000000009313226</v>
      </c>
    </row>
    <row r="58" spans="1:12" ht="15" customHeight="1" x14ac:dyDescent="0.25">
      <c r="A58" s="68"/>
      <c r="B58" s="73"/>
      <c r="C58" s="75"/>
      <c r="D58" s="46" t="s">
        <v>3</v>
      </c>
      <c r="E58" s="56">
        <v>2194243.1</v>
      </c>
      <c r="F58" s="56">
        <v>2194243.1</v>
      </c>
      <c r="G58" s="56">
        <v>2192280.5</v>
      </c>
      <c r="H58" s="55">
        <f t="shared" si="0"/>
        <v>99.910556856712901</v>
      </c>
      <c r="J58" s="17">
        <f t="shared" si="5"/>
        <v>0</v>
      </c>
      <c r="L58" s="18">
        <f>F58-G58</f>
        <v>1962.6000000000931</v>
      </c>
    </row>
    <row r="59" spans="1:12" ht="15" customHeight="1" x14ac:dyDescent="0.25">
      <c r="A59" s="68"/>
      <c r="B59" s="73"/>
      <c r="C59" s="76"/>
      <c r="D59" s="46" t="s">
        <v>18</v>
      </c>
      <c r="E59" s="56">
        <v>0</v>
      </c>
      <c r="F59" s="56">
        <v>0</v>
      </c>
      <c r="G59" s="56">
        <v>0</v>
      </c>
      <c r="H59" s="55" t="str">
        <f t="shared" si="0"/>
        <v/>
      </c>
      <c r="J59" s="17">
        <f t="shared" si="5"/>
        <v>0</v>
      </c>
      <c r="L59" s="18">
        <f>F59-G59</f>
        <v>0</v>
      </c>
    </row>
    <row r="60" spans="1:12" ht="16.5" customHeight="1" x14ac:dyDescent="0.25">
      <c r="A60" s="68" t="s">
        <v>177</v>
      </c>
      <c r="B60" s="73" t="s">
        <v>125</v>
      </c>
      <c r="C60" s="74" t="s">
        <v>6</v>
      </c>
      <c r="D60" s="46" t="s">
        <v>1</v>
      </c>
      <c r="E60" s="56">
        <v>3833496.6</v>
      </c>
      <c r="F60" s="56">
        <v>3833496.6</v>
      </c>
      <c r="G60" s="56">
        <v>3833496.6</v>
      </c>
      <c r="H60" s="55">
        <f t="shared" si="0"/>
        <v>100</v>
      </c>
      <c r="I60" s="22"/>
      <c r="J60" s="17">
        <f t="shared" si="5"/>
        <v>0</v>
      </c>
    </row>
    <row r="61" spans="1:12" ht="15" customHeight="1" x14ac:dyDescent="0.25">
      <c r="A61" s="68"/>
      <c r="B61" s="73"/>
      <c r="C61" s="75"/>
      <c r="D61" s="46" t="s">
        <v>2</v>
      </c>
      <c r="E61" s="56">
        <f>E60-E62-E63</f>
        <v>1609672</v>
      </c>
      <c r="F61" s="56">
        <f>F60-F62-F63</f>
        <v>1609672</v>
      </c>
      <c r="G61" s="56">
        <f>G60-G62-G63</f>
        <v>1609672</v>
      </c>
      <c r="H61" s="55">
        <f t="shared" si="0"/>
        <v>100</v>
      </c>
      <c r="J61" s="17">
        <f t="shared" si="5"/>
        <v>0</v>
      </c>
      <c r="L61" s="18">
        <f>F61-G61</f>
        <v>0</v>
      </c>
    </row>
    <row r="62" spans="1:12" ht="15" customHeight="1" x14ac:dyDescent="0.25">
      <c r="A62" s="68"/>
      <c r="B62" s="73"/>
      <c r="C62" s="75"/>
      <c r="D62" s="46" t="s">
        <v>3</v>
      </c>
      <c r="E62" s="56">
        <v>2223824.6</v>
      </c>
      <c r="F62" s="56">
        <v>2223824.6</v>
      </c>
      <c r="G62" s="56">
        <v>2223824.6</v>
      </c>
      <c r="H62" s="55">
        <f t="shared" si="0"/>
        <v>100</v>
      </c>
      <c r="J62" s="17">
        <f t="shared" si="5"/>
        <v>0</v>
      </c>
      <c r="L62" s="18">
        <f>F62-G62</f>
        <v>0</v>
      </c>
    </row>
    <row r="63" spans="1:12" ht="15" customHeight="1" x14ac:dyDescent="0.25">
      <c r="A63" s="68"/>
      <c r="B63" s="73"/>
      <c r="C63" s="76"/>
      <c r="D63" s="46" t="s">
        <v>18</v>
      </c>
      <c r="E63" s="56">
        <v>0</v>
      </c>
      <c r="F63" s="56">
        <v>0</v>
      </c>
      <c r="G63" s="56">
        <v>0</v>
      </c>
      <c r="H63" s="55" t="str">
        <f t="shared" si="0"/>
        <v/>
      </c>
      <c r="J63" s="17">
        <f t="shared" si="5"/>
        <v>0</v>
      </c>
      <c r="L63" s="18">
        <f>F63-G63</f>
        <v>0</v>
      </c>
    </row>
    <row r="64" spans="1:12" ht="16.5" customHeight="1" x14ac:dyDescent="0.25">
      <c r="A64" s="68" t="s">
        <v>178</v>
      </c>
      <c r="B64" s="73" t="s">
        <v>160</v>
      </c>
      <c r="C64" s="74" t="s">
        <v>6</v>
      </c>
      <c r="D64" s="46" t="s">
        <v>1</v>
      </c>
      <c r="E64" s="56">
        <v>208029.2</v>
      </c>
      <c r="F64" s="56">
        <v>208029.2</v>
      </c>
      <c r="G64" s="56">
        <v>208029.2</v>
      </c>
      <c r="H64" s="55">
        <f t="shared" si="0"/>
        <v>100</v>
      </c>
      <c r="J64" s="17">
        <f t="shared" si="5"/>
        <v>0</v>
      </c>
    </row>
    <row r="65" spans="1:12" ht="15" customHeight="1" x14ac:dyDescent="0.25">
      <c r="A65" s="68"/>
      <c r="B65" s="73"/>
      <c r="C65" s="75"/>
      <c r="D65" s="46" t="s">
        <v>2</v>
      </c>
      <c r="E65" s="56">
        <f>E64-E66-E67</f>
        <v>41552</v>
      </c>
      <c r="F65" s="56">
        <f>F64-F66-F67</f>
        <v>41552</v>
      </c>
      <c r="G65" s="56">
        <f>G64-G66-G67</f>
        <v>41552</v>
      </c>
      <c r="H65" s="55">
        <f t="shared" si="0"/>
        <v>100</v>
      </c>
      <c r="J65" s="17">
        <f t="shared" si="5"/>
        <v>0</v>
      </c>
      <c r="L65" s="18">
        <f>F65-G65</f>
        <v>0</v>
      </c>
    </row>
    <row r="66" spans="1:12" ht="15" customHeight="1" x14ac:dyDescent="0.25">
      <c r="A66" s="68"/>
      <c r="B66" s="73"/>
      <c r="C66" s="75"/>
      <c r="D66" s="46" t="s">
        <v>3</v>
      </c>
      <c r="E66" s="56">
        <v>166477.20000000001</v>
      </c>
      <c r="F66" s="56">
        <v>166477.20000000001</v>
      </c>
      <c r="G66" s="56">
        <v>166477.20000000001</v>
      </c>
      <c r="H66" s="55">
        <f t="shared" si="0"/>
        <v>100</v>
      </c>
      <c r="J66" s="17">
        <f t="shared" si="5"/>
        <v>0</v>
      </c>
      <c r="L66" s="18">
        <f>F66-G66</f>
        <v>0</v>
      </c>
    </row>
    <row r="67" spans="1:12" ht="14.25" customHeight="1" x14ac:dyDescent="0.25">
      <c r="A67" s="68"/>
      <c r="B67" s="73"/>
      <c r="C67" s="76"/>
      <c r="D67" s="46" t="s">
        <v>18</v>
      </c>
      <c r="E67" s="56">
        <v>0</v>
      </c>
      <c r="F67" s="56">
        <v>0</v>
      </c>
      <c r="G67" s="56">
        <v>0</v>
      </c>
      <c r="H67" s="55" t="str">
        <f t="shared" si="0"/>
        <v/>
      </c>
      <c r="J67" s="17">
        <f t="shared" si="5"/>
        <v>0</v>
      </c>
      <c r="L67" s="18">
        <f>F67-G67</f>
        <v>0</v>
      </c>
    </row>
    <row r="68" spans="1:12" ht="14.25" customHeight="1" x14ac:dyDescent="0.25">
      <c r="A68" s="68" t="s">
        <v>179</v>
      </c>
      <c r="B68" s="73" t="s">
        <v>161</v>
      </c>
      <c r="C68" s="74" t="s">
        <v>15</v>
      </c>
      <c r="D68" s="46" t="s">
        <v>1</v>
      </c>
      <c r="E68" s="56">
        <v>86300</v>
      </c>
      <c r="F68" s="56">
        <v>86300</v>
      </c>
      <c r="G68" s="56">
        <v>86285.7</v>
      </c>
      <c r="H68" s="55">
        <f t="shared" si="0"/>
        <v>99.983429895712632</v>
      </c>
      <c r="J68" s="17">
        <f t="shared" si="5"/>
        <v>0</v>
      </c>
    </row>
    <row r="69" spans="1:12" ht="15" customHeight="1" x14ac:dyDescent="0.25">
      <c r="A69" s="68"/>
      <c r="B69" s="73"/>
      <c r="C69" s="75"/>
      <c r="D69" s="46" t="s">
        <v>2</v>
      </c>
      <c r="E69" s="56">
        <f>E68-E70-E71</f>
        <v>86300</v>
      </c>
      <c r="F69" s="56">
        <f>F68-F70-F71</f>
        <v>86300</v>
      </c>
      <c r="G69" s="56">
        <f>G68-G70-G71</f>
        <v>86285.7</v>
      </c>
      <c r="H69" s="55">
        <f t="shared" si="0"/>
        <v>99.983429895712632</v>
      </c>
      <c r="J69" s="17">
        <f t="shared" si="5"/>
        <v>0</v>
      </c>
      <c r="L69" s="18">
        <f>F69-G69</f>
        <v>14.30000000000291</v>
      </c>
    </row>
    <row r="70" spans="1:12" ht="15" customHeight="1" x14ac:dyDescent="0.25">
      <c r="A70" s="68"/>
      <c r="B70" s="73"/>
      <c r="C70" s="75"/>
      <c r="D70" s="46" t="s">
        <v>3</v>
      </c>
      <c r="E70" s="56">
        <v>0</v>
      </c>
      <c r="F70" s="56">
        <v>0</v>
      </c>
      <c r="G70" s="56">
        <v>0</v>
      </c>
      <c r="H70" s="55" t="str">
        <f t="shared" si="0"/>
        <v/>
      </c>
      <c r="J70" s="17">
        <f t="shared" si="5"/>
        <v>0</v>
      </c>
      <c r="L70" s="18">
        <f>F70-G70</f>
        <v>0</v>
      </c>
    </row>
    <row r="71" spans="1:12" ht="15" customHeight="1" x14ac:dyDescent="0.25">
      <c r="A71" s="68"/>
      <c r="B71" s="73"/>
      <c r="C71" s="76"/>
      <c r="D71" s="46" t="s">
        <v>18</v>
      </c>
      <c r="E71" s="56">
        <v>0</v>
      </c>
      <c r="F71" s="56">
        <v>0</v>
      </c>
      <c r="G71" s="56">
        <v>0</v>
      </c>
      <c r="H71" s="55" t="str">
        <f t="shared" si="0"/>
        <v/>
      </c>
      <c r="J71" s="17">
        <f t="shared" si="5"/>
        <v>0</v>
      </c>
      <c r="L71" s="18">
        <f>F71-G71</f>
        <v>0</v>
      </c>
    </row>
    <row r="72" spans="1:12" ht="16.5" customHeight="1" x14ac:dyDescent="0.25">
      <c r="A72" s="68" t="s">
        <v>180</v>
      </c>
      <c r="B72" s="73" t="s">
        <v>239</v>
      </c>
      <c r="C72" s="74" t="s">
        <v>6</v>
      </c>
      <c r="D72" s="46" t="s">
        <v>1</v>
      </c>
      <c r="E72" s="56">
        <v>72080.2</v>
      </c>
      <c r="F72" s="56">
        <v>72080.2</v>
      </c>
      <c r="G72" s="56">
        <v>71581</v>
      </c>
      <c r="H72" s="55">
        <f t="shared" ref="H72:H135" si="9">IF((E72&gt;0), G72/E72*100, "")</f>
        <v>99.307438103667863</v>
      </c>
      <c r="J72" s="17">
        <f t="shared" si="5"/>
        <v>0</v>
      </c>
    </row>
    <row r="73" spans="1:12" ht="15" customHeight="1" x14ac:dyDescent="0.25">
      <c r="A73" s="68"/>
      <c r="B73" s="73"/>
      <c r="C73" s="75"/>
      <c r="D73" s="46" t="s">
        <v>2</v>
      </c>
      <c r="E73" s="56">
        <f>E72-E74-E75</f>
        <v>46284.299999999996</v>
      </c>
      <c r="F73" s="56">
        <f>F72-F74-F75</f>
        <v>46284.299999999996</v>
      </c>
      <c r="G73" s="56">
        <f>G72-G74-G75</f>
        <v>46072.2</v>
      </c>
      <c r="H73" s="55">
        <f t="shared" si="9"/>
        <v>99.541745257030996</v>
      </c>
      <c r="J73" s="17">
        <f t="shared" si="5"/>
        <v>0</v>
      </c>
      <c r="L73" s="18">
        <f>F73-G73</f>
        <v>212.09999999999854</v>
      </c>
    </row>
    <row r="74" spans="1:12" ht="15" customHeight="1" x14ac:dyDescent="0.25">
      <c r="A74" s="68"/>
      <c r="B74" s="73"/>
      <c r="C74" s="75"/>
      <c r="D74" s="46" t="s">
        <v>3</v>
      </c>
      <c r="E74" s="56">
        <v>25795.9</v>
      </c>
      <c r="F74" s="56">
        <v>25795.9</v>
      </c>
      <c r="G74" s="56">
        <v>25508.799999999999</v>
      </c>
      <c r="H74" s="55">
        <f t="shared" si="9"/>
        <v>98.887032435387013</v>
      </c>
      <c r="J74" s="17">
        <f t="shared" si="5"/>
        <v>0</v>
      </c>
      <c r="L74" s="18">
        <f>F74-G74</f>
        <v>287.10000000000218</v>
      </c>
    </row>
    <row r="75" spans="1:12" ht="15" customHeight="1" x14ac:dyDescent="0.25">
      <c r="A75" s="68"/>
      <c r="B75" s="73"/>
      <c r="C75" s="76"/>
      <c r="D75" s="46" t="s">
        <v>18</v>
      </c>
      <c r="E75" s="56">
        <v>0</v>
      </c>
      <c r="F75" s="56">
        <v>0</v>
      </c>
      <c r="G75" s="56">
        <v>0</v>
      </c>
      <c r="H75" s="55" t="str">
        <f t="shared" si="9"/>
        <v/>
      </c>
      <c r="J75" s="17">
        <f t="shared" si="5"/>
        <v>0</v>
      </c>
      <c r="L75" s="18">
        <f>F75-G75</f>
        <v>0</v>
      </c>
    </row>
    <row r="76" spans="1:12" ht="16.5" customHeight="1" x14ac:dyDescent="0.25">
      <c r="A76" s="68">
        <v>2</v>
      </c>
      <c r="B76" s="87" t="s">
        <v>162</v>
      </c>
      <c r="C76" s="88"/>
      <c r="D76" s="46" t="s">
        <v>1</v>
      </c>
      <c r="E76" s="56">
        <f t="shared" ref="E76:G79" si="10">E88+E92+E108+E112</f>
        <v>8550.8000000000011</v>
      </c>
      <c r="F76" s="56">
        <f t="shared" si="10"/>
        <v>8550.8000000000011</v>
      </c>
      <c r="G76" s="56">
        <f t="shared" si="10"/>
        <v>8515</v>
      </c>
      <c r="H76" s="55">
        <f t="shared" si="9"/>
        <v>99.581325723908861</v>
      </c>
      <c r="J76" s="17">
        <f>E76-F76</f>
        <v>0</v>
      </c>
    </row>
    <row r="77" spans="1:12" ht="16.5" customHeight="1" x14ac:dyDescent="0.25">
      <c r="A77" s="68"/>
      <c r="B77" s="89"/>
      <c r="C77" s="90"/>
      <c r="D77" s="46" t="s">
        <v>2</v>
      </c>
      <c r="E77" s="56">
        <f t="shared" si="10"/>
        <v>8550.8000000000011</v>
      </c>
      <c r="F77" s="56">
        <f t="shared" si="10"/>
        <v>8550.8000000000011</v>
      </c>
      <c r="G77" s="56">
        <f t="shared" si="10"/>
        <v>8515</v>
      </c>
      <c r="H77" s="55">
        <f t="shared" si="9"/>
        <v>99.581325723908861</v>
      </c>
      <c r="J77" s="17">
        <f>E77-F77</f>
        <v>0</v>
      </c>
      <c r="L77" s="18">
        <f>F77-G77</f>
        <v>35.800000000001091</v>
      </c>
    </row>
    <row r="78" spans="1:12" ht="16.5" customHeight="1" x14ac:dyDescent="0.25">
      <c r="A78" s="68"/>
      <c r="B78" s="89"/>
      <c r="C78" s="90"/>
      <c r="D78" s="46" t="s">
        <v>3</v>
      </c>
      <c r="E78" s="56">
        <f t="shared" si="10"/>
        <v>0</v>
      </c>
      <c r="F78" s="56">
        <f t="shared" si="10"/>
        <v>0</v>
      </c>
      <c r="G78" s="56">
        <f t="shared" si="10"/>
        <v>0</v>
      </c>
      <c r="H78" s="55" t="str">
        <f t="shared" si="9"/>
        <v/>
      </c>
      <c r="J78" s="17">
        <f>E78-F78</f>
        <v>0</v>
      </c>
      <c r="L78" s="18">
        <f>F78-G78</f>
        <v>0</v>
      </c>
    </row>
    <row r="79" spans="1:12" ht="16.5" customHeight="1" x14ac:dyDescent="0.25">
      <c r="A79" s="68"/>
      <c r="B79" s="91"/>
      <c r="C79" s="92"/>
      <c r="D79" s="46" t="s">
        <v>18</v>
      </c>
      <c r="E79" s="56">
        <f t="shared" si="10"/>
        <v>0</v>
      </c>
      <c r="F79" s="56">
        <f t="shared" si="10"/>
        <v>0</v>
      </c>
      <c r="G79" s="56">
        <f t="shared" si="10"/>
        <v>0</v>
      </c>
      <c r="H79" s="55" t="str">
        <f t="shared" si="9"/>
        <v/>
      </c>
      <c r="J79" s="17">
        <f>E79-F79</f>
        <v>0</v>
      </c>
      <c r="L79" s="18">
        <f>F79-G79</f>
        <v>0</v>
      </c>
    </row>
    <row r="80" spans="1:12" ht="15" hidden="1" customHeight="1" x14ac:dyDescent="0.25">
      <c r="A80" s="42"/>
      <c r="B80" s="8"/>
      <c r="C80" s="7"/>
      <c r="D80" s="46"/>
      <c r="E80" s="56">
        <f t="shared" ref="E80:G83" si="11">E88+E96+E100+E104+E108+E116+E120+E124+E128</f>
        <v>8550.8000000000011</v>
      </c>
      <c r="F80" s="56">
        <f t="shared" si="11"/>
        <v>8550.8000000000011</v>
      </c>
      <c r="G80" s="56">
        <f t="shared" si="11"/>
        <v>8515.0000000000018</v>
      </c>
      <c r="H80" s="55">
        <f t="shared" si="9"/>
        <v>99.58132572390889</v>
      </c>
      <c r="I80" s="15"/>
    </row>
    <row r="81" spans="1:12" ht="15" hidden="1" customHeight="1" x14ac:dyDescent="0.25">
      <c r="A81" s="42"/>
      <c r="B81" s="8"/>
      <c r="C81" s="7"/>
      <c r="D81" s="46"/>
      <c r="E81" s="56">
        <f t="shared" si="11"/>
        <v>8550.8000000000011</v>
      </c>
      <c r="F81" s="56">
        <f t="shared" si="11"/>
        <v>8550.8000000000011</v>
      </c>
      <c r="G81" s="56">
        <f t="shared" si="11"/>
        <v>8515.0000000000018</v>
      </c>
      <c r="H81" s="55">
        <f t="shared" si="9"/>
        <v>99.58132572390889</v>
      </c>
      <c r="I81" s="15"/>
    </row>
    <row r="82" spans="1:12" ht="15" hidden="1" customHeight="1" x14ac:dyDescent="0.25">
      <c r="A82" s="42"/>
      <c r="B82" s="8"/>
      <c r="C82" s="7"/>
      <c r="D82" s="46"/>
      <c r="E82" s="56">
        <f t="shared" si="11"/>
        <v>0</v>
      </c>
      <c r="F82" s="56">
        <f t="shared" si="11"/>
        <v>0</v>
      </c>
      <c r="G82" s="56">
        <f t="shared" si="11"/>
        <v>0</v>
      </c>
      <c r="H82" s="55" t="str">
        <f t="shared" si="9"/>
        <v/>
      </c>
      <c r="I82" s="15"/>
    </row>
    <row r="83" spans="1:12" ht="15" hidden="1" customHeight="1" x14ac:dyDescent="0.25">
      <c r="A83" s="42"/>
      <c r="B83" s="8"/>
      <c r="C83" s="7"/>
      <c r="D83" s="46"/>
      <c r="E83" s="56">
        <f t="shared" si="11"/>
        <v>0</v>
      </c>
      <c r="F83" s="56">
        <f t="shared" si="11"/>
        <v>0</v>
      </c>
      <c r="G83" s="56">
        <f t="shared" si="11"/>
        <v>0</v>
      </c>
      <c r="H83" s="55" t="str">
        <f t="shared" si="9"/>
        <v/>
      </c>
      <c r="I83" s="15"/>
    </row>
    <row r="84" spans="1:12" ht="15" hidden="1" customHeight="1" x14ac:dyDescent="0.25">
      <c r="A84" s="42"/>
      <c r="B84" s="8"/>
      <c r="C84" s="7"/>
      <c r="D84" s="46"/>
      <c r="E84" s="56">
        <f>E80-E76</f>
        <v>0</v>
      </c>
      <c r="F84" s="56">
        <f>F80-F76</f>
        <v>0</v>
      </c>
      <c r="G84" s="56">
        <f>G80-G76</f>
        <v>0</v>
      </c>
      <c r="H84" s="55" t="str">
        <f t="shared" si="9"/>
        <v/>
      </c>
      <c r="I84" s="15"/>
    </row>
    <row r="85" spans="1:12" ht="15" hidden="1" customHeight="1" x14ac:dyDescent="0.25">
      <c r="A85" s="42"/>
      <c r="B85" s="8"/>
      <c r="C85" s="7"/>
      <c r="D85" s="46"/>
      <c r="E85" s="56">
        <f t="shared" ref="E85:G87" si="12">E81-E77</f>
        <v>0</v>
      </c>
      <c r="F85" s="56">
        <f t="shared" si="12"/>
        <v>0</v>
      </c>
      <c r="G85" s="56">
        <f t="shared" si="12"/>
        <v>0</v>
      </c>
      <c r="H85" s="55" t="str">
        <f t="shared" si="9"/>
        <v/>
      </c>
      <c r="I85" s="15"/>
    </row>
    <row r="86" spans="1:12" ht="15" hidden="1" customHeight="1" x14ac:dyDescent="0.25">
      <c r="A86" s="42"/>
      <c r="B86" s="8"/>
      <c r="C86" s="7"/>
      <c r="D86" s="46"/>
      <c r="E86" s="56">
        <f t="shared" si="12"/>
        <v>0</v>
      </c>
      <c r="F86" s="56">
        <f t="shared" si="12"/>
        <v>0</v>
      </c>
      <c r="G86" s="56">
        <f t="shared" si="12"/>
        <v>0</v>
      </c>
      <c r="H86" s="55" t="str">
        <f t="shared" si="9"/>
        <v/>
      </c>
      <c r="I86" s="15"/>
    </row>
    <row r="87" spans="1:12" ht="15" hidden="1" customHeight="1" x14ac:dyDescent="0.25">
      <c r="A87" s="42"/>
      <c r="B87" s="8"/>
      <c r="C87" s="7"/>
      <c r="D87" s="46"/>
      <c r="E87" s="56">
        <f t="shared" si="12"/>
        <v>0</v>
      </c>
      <c r="F87" s="56">
        <f t="shared" si="12"/>
        <v>0</v>
      </c>
      <c r="G87" s="56">
        <f t="shared" si="12"/>
        <v>0</v>
      </c>
      <c r="H87" s="55" t="str">
        <f t="shared" si="9"/>
        <v/>
      </c>
      <c r="I87" s="15"/>
    </row>
    <row r="88" spans="1:12" ht="16.5" customHeight="1" x14ac:dyDescent="0.25">
      <c r="A88" s="68" t="s">
        <v>181</v>
      </c>
      <c r="B88" s="73" t="s">
        <v>238</v>
      </c>
      <c r="C88" s="74" t="s">
        <v>24</v>
      </c>
      <c r="D88" s="46" t="s">
        <v>1</v>
      </c>
      <c r="E88" s="56">
        <v>25</v>
      </c>
      <c r="F88" s="56">
        <v>25</v>
      </c>
      <c r="G88" s="56">
        <v>25</v>
      </c>
      <c r="H88" s="55">
        <f t="shared" si="9"/>
        <v>100</v>
      </c>
      <c r="J88" s="17">
        <f t="shared" ref="J88:J135" si="13">E88-F88</f>
        <v>0</v>
      </c>
    </row>
    <row r="89" spans="1:12" ht="15" customHeight="1" x14ac:dyDescent="0.25">
      <c r="A89" s="68"/>
      <c r="B89" s="73"/>
      <c r="C89" s="75"/>
      <c r="D89" s="46" t="s">
        <v>2</v>
      </c>
      <c r="E89" s="56">
        <f>E88-E90-E91</f>
        <v>25</v>
      </c>
      <c r="F89" s="56">
        <f>F88-F90-F91</f>
        <v>25</v>
      </c>
      <c r="G89" s="56">
        <f>G88-G90-G91</f>
        <v>25</v>
      </c>
      <c r="H89" s="55">
        <f t="shared" si="9"/>
        <v>100</v>
      </c>
      <c r="J89" s="17">
        <f t="shared" si="13"/>
        <v>0</v>
      </c>
      <c r="L89" s="18">
        <f>F89-G89</f>
        <v>0</v>
      </c>
    </row>
    <row r="90" spans="1:12" ht="15" customHeight="1" x14ac:dyDescent="0.25">
      <c r="A90" s="68"/>
      <c r="B90" s="73"/>
      <c r="C90" s="75"/>
      <c r="D90" s="46" t="s">
        <v>3</v>
      </c>
      <c r="E90" s="56">
        <v>0</v>
      </c>
      <c r="F90" s="56">
        <v>0</v>
      </c>
      <c r="G90" s="56">
        <v>0</v>
      </c>
      <c r="H90" s="55" t="str">
        <f t="shared" si="9"/>
        <v/>
      </c>
      <c r="J90" s="17">
        <f t="shared" si="13"/>
        <v>0</v>
      </c>
      <c r="L90" s="18">
        <f>F90-G90</f>
        <v>0</v>
      </c>
    </row>
    <row r="91" spans="1:12" ht="15" customHeight="1" x14ac:dyDescent="0.25">
      <c r="A91" s="68"/>
      <c r="B91" s="73"/>
      <c r="C91" s="76"/>
      <c r="D91" s="46" t="s">
        <v>18</v>
      </c>
      <c r="E91" s="56">
        <v>0</v>
      </c>
      <c r="F91" s="56">
        <v>0</v>
      </c>
      <c r="G91" s="56">
        <v>0</v>
      </c>
      <c r="H91" s="55" t="str">
        <f t="shared" si="9"/>
        <v/>
      </c>
      <c r="J91" s="17">
        <f t="shared" si="13"/>
        <v>0</v>
      </c>
      <c r="L91" s="18">
        <f>F91-G91</f>
        <v>0</v>
      </c>
    </row>
    <row r="92" spans="1:12" ht="16.5" customHeight="1" x14ac:dyDescent="0.25">
      <c r="A92" s="68" t="s">
        <v>182</v>
      </c>
      <c r="B92" s="82" t="s">
        <v>155</v>
      </c>
      <c r="C92" s="21"/>
      <c r="D92" s="46" t="s">
        <v>1</v>
      </c>
      <c r="E92" s="56">
        <f t="shared" ref="E92:G95" si="14">E96+E100+E104</f>
        <v>3313.8</v>
      </c>
      <c r="F92" s="56">
        <f t="shared" si="14"/>
        <v>3313.8</v>
      </c>
      <c r="G92" s="56">
        <f t="shared" si="14"/>
        <v>3285.1</v>
      </c>
      <c r="H92" s="55">
        <f t="shared" si="9"/>
        <v>99.133924799324035</v>
      </c>
      <c r="J92" s="17">
        <f t="shared" si="13"/>
        <v>0</v>
      </c>
    </row>
    <row r="93" spans="1:12" ht="15" customHeight="1" x14ac:dyDescent="0.25">
      <c r="A93" s="68"/>
      <c r="B93" s="83"/>
      <c r="C93" s="32"/>
      <c r="D93" s="46" t="s">
        <v>2</v>
      </c>
      <c r="E93" s="56">
        <f t="shared" si="14"/>
        <v>3313.8</v>
      </c>
      <c r="F93" s="56">
        <f t="shared" si="14"/>
        <v>3313.8</v>
      </c>
      <c r="G93" s="56">
        <f t="shared" si="14"/>
        <v>3285.1</v>
      </c>
      <c r="H93" s="55">
        <f t="shared" si="9"/>
        <v>99.133924799324035</v>
      </c>
      <c r="J93" s="17">
        <f t="shared" si="13"/>
        <v>0</v>
      </c>
      <c r="L93" s="18">
        <f>F93-G93</f>
        <v>28.700000000000273</v>
      </c>
    </row>
    <row r="94" spans="1:12" ht="15" customHeight="1" x14ac:dyDescent="0.25">
      <c r="A94" s="68"/>
      <c r="B94" s="83"/>
      <c r="C94" s="32"/>
      <c r="D94" s="46" t="s">
        <v>3</v>
      </c>
      <c r="E94" s="56">
        <f t="shared" si="14"/>
        <v>0</v>
      </c>
      <c r="F94" s="56">
        <f t="shared" si="14"/>
        <v>0</v>
      </c>
      <c r="G94" s="56">
        <f t="shared" si="14"/>
        <v>0</v>
      </c>
      <c r="H94" s="55" t="str">
        <f t="shared" si="9"/>
        <v/>
      </c>
      <c r="J94" s="17">
        <f t="shared" si="13"/>
        <v>0</v>
      </c>
      <c r="L94" s="18">
        <f>F94-G94</f>
        <v>0</v>
      </c>
    </row>
    <row r="95" spans="1:12" ht="15" customHeight="1" x14ac:dyDescent="0.25">
      <c r="A95" s="68"/>
      <c r="B95" s="83"/>
      <c r="C95" s="33"/>
      <c r="D95" s="46" t="s">
        <v>18</v>
      </c>
      <c r="E95" s="56">
        <f t="shared" si="14"/>
        <v>0</v>
      </c>
      <c r="F95" s="56">
        <f t="shared" si="14"/>
        <v>0</v>
      </c>
      <c r="G95" s="56">
        <f t="shared" si="14"/>
        <v>0</v>
      </c>
      <c r="H95" s="55" t="str">
        <f t="shared" si="9"/>
        <v/>
      </c>
      <c r="J95" s="17">
        <f t="shared" si="13"/>
        <v>0</v>
      </c>
      <c r="L95" s="18">
        <f>F95-G95</f>
        <v>0</v>
      </c>
    </row>
    <row r="96" spans="1:12" ht="15" customHeight="1" x14ac:dyDescent="0.25">
      <c r="A96" s="68"/>
      <c r="B96" s="83"/>
      <c r="C96" s="74" t="s">
        <v>5</v>
      </c>
      <c r="D96" s="46" t="s">
        <v>1</v>
      </c>
      <c r="E96" s="56">
        <v>97.4</v>
      </c>
      <c r="F96" s="56">
        <v>97.4</v>
      </c>
      <c r="G96" s="56">
        <v>97.4</v>
      </c>
      <c r="H96" s="55">
        <f t="shared" si="9"/>
        <v>100</v>
      </c>
      <c r="J96" s="17">
        <f t="shared" si="13"/>
        <v>0</v>
      </c>
    </row>
    <row r="97" spans="1:12" ht="15" customHeight="1" x14ac:dyDescent="0.25">
      <c r="A97" s="68"/>
      <c r="B97" s="83"/>
      <c r="C97" s="75"/>
      <c r="D97" s="46" t="s">
        <v>2</v>
      </c>
      <c r="E97" s="56">
        <f>E96-E98-E99</f>
        <v>97.4</v>
      </c>
      <c r="F97" s="56">
        <f>F96-F98-F99</f>
        <v>97.4</v>
      </c>
      <c r="G97" s="56">
        <f>G96-G98-G99</f>
        <v>97.4</v>
      </c>
      <c r="H97" s="55">
        <f t="shared" si="9"/>
        <v>100</v>
      </c>
      <c r="J97" s="17">
        <f t="shared" si="13"/>
        <v>0</v>
      </c>
      <c r="L97" s="18">
        <f>F97-G97</f>
        <v>0</v>
      </c>
    </row>
    <row r="98" spans="1:12" ht="15" customHeight="1" x14ac:dyDescent="0.25">
      <c r="A98" s="68"/>
      <c r="B98" s="83"/>
      <c r="C98" s="75"/>
      <c r="D98" s="46" t="s">
        <v>3</v>
      </c>
      <c r="E98" s="56">
        <v>0</v>
      </c>
      <c r="F98" s="56">
        <v>0</v>
      </c>
      <c r="G98" s="56">
        <v>0</v>
      </c>
      <c r="H98" s="55" t="str">
        <f t="shared" si="9"/>
        <v/>
      </c>
      <c r="J98" s="17">
        <f t="shared" si="13"/>
        <v>0</v>
      </c>
      <c r="L98" s="18">
        <f>F98-G98</f>
        <v>0</v>
      </c>
    </row>
    <row r="99" spans="1:12" ht="15" customHeight="1" x14ac:dyDescent="0.25">
      <c r="A99" s="68"/>
      <c r="B99" s="83"/>
      <c r="C99" s="76"/>
      <c r="D99" s="46" t="s">
        <v>18</v>
      </c>
      <c r="E99" s="56">
        <v>0</v>
      </c>
      <c r="F99" s="56">
        <v>0</v>
      </c>
      <c r="G99" s="56">
        <v>0</v>
      </c>
      <c r="H99" s="55" t="str">
        <f t="shared" si="9"/>
        <v/>
      </c>
      <c r="J99" s="17">
        <f t="shared" si="13"/>
        <v>0</v>
      </c>
      <c r="L99" s="18">
        <f>F99-G99</f>
        <v>0</v>
      </c>
    </row>
    <row r="100" spans="1:12" ht="15" customHeight="1" x14ac:dyDescent="0.25">
      <c r="A100" s="68"/>
      <c r="B100" s="83"/>
      <c r="C100" s="74" t="s">
        <v>24</v>
      </c>
      <c r="D100" s="46" t="s">
        <v>1</v>
      </c>
      <c r="E100" s="56">
        <v>3069.1</v>
      </c>
      <c r="F100" s="56">
        <v>3069.1</v>
      </c>
      <c r="G100" s="56">
        <v>3041.6</v>
      </c>
      <c r="H100" s="55">
        <f t="shared" si="9"/>
        <v>99.103971848424621</v>
      </c>
      <c r="J100" s="17">
        <f t="shared" si="13"/>
        <v>0</v>
      </c>
    </row>
    <row r="101" spans="1:12" ht="15" customHeight="1" x14ac:dyDescent="0.25">
      <c r="A101" s="68"/>
      <c r="B101" s="83"/>
      <c r="C101" s="75"/>
      <c r="D101" s="46" t="s">
        <v>2</v>
      </c>
      <c r="E101" s="56">
        <f>E100-E102-E103</f>
        <v>3069.1</v>
      </c>
      <c r="F101" s="56">
        <f>F100-F102-F103</f>
        <v>3069.1</v>
      </c>
      <c r="G101" s="56">
        <f>G100-G102-G103</f>
        <v>3041.6</v>
      </c>
      <c r="H101" s="55">
        <f t="shared" si="9"/>
        <v>99.103971848424621</v>
      </c>
      <c r="J101" s="17">
        <f t="shared" si="13"/>
        <v>0</v>
      </c>
      <c r="L101" s="18">
        <f>F101-G101</f>
        <v>27.5</v>
      </c>
    </row>
    <row r="102" spans="1:12" ht="15" customHeight="1" x14ac:dyDescent="0.25">
      <c r="A102" s="68"/>
      <c r="B102" s="83"/>
      <c r="C102" s="75"/>
      <c r="D102" s="46" t="s">
        <v>3</v>
      </c>
      <c r="E102" s="56">
        <v>0</v>
      </c>
      <c r="F102" s="56">
        <v>0</v>
      </c>
      <c r="G102" s="56">
        <v>0</v>
      </c>
      <c r="H102" s="55" t="str">
        <f t="shared" si="9"/>
        <v/>
      </c>
      <c r="J102" s="17">
        <f t="shared" si="13"/>
        <v>0</v>
      </c>
      <c r="L102" s="18">
        <f>F102-G102</f>
        <v>0</v>
      </c>
    </row>
    <row r="103" spans="1:12" ht="15" customHeight="1" x14ac:dyDescent="0.25">
      <c r="A103" s="68"/>
      <c r="B103" s="83"/>
      <c r="C103" s="76"/>
      <c r="D103" s="46" t="s">
        <v>18</v>
      </c>
      <c r="E103" s="56">
        <v>0</v>
      </c>
      <c r="F103" s="56">
        <v>0</v>
      </c>
      <c r="G103" s="56">
        <v>0</v>
      </c>
      <c r="H103" s="55" t="str">
        <f t="shared" si="9"/>
        <v/>
      </c>
      <c r="J103" s="17">
        <f t="shared" si="13"/>
        <v>0</v>
      </c>
      <c r="L103" s="18">
        <f>F103-G103</f>
        <v>0</v>
      </c>
    </row>
    <row r="104" spans="1:12" ht="15" customHeight="1" x14ac:dyDescent="0.25">
      <c r="A104" s="68"/>
      <c r="B104" s="83"/>
      <c r="C104" s="74" t="s">
        <v>13</v>
      </c>
      <c r="D104" s="46" t="s">
        <v>1</v>
      </c>
      <c r="E104" s="56">
        <v>147.30000000000001</v>
      </c>
      <c r="F104" s="56">
        <v>147.30000000000001</v>
      </c>
      <c r="G104" s="56">
        <v>146.1</v>
      </c>
      <c r="H104" s="55">
        <f t="shared" si="9"/>
        <v>99.185336048879819</v>
      </c>
      <c r="J104" s="17">
        <f t="shared" si="13"/>
        <v>0</v>
      </c>
    </row>
    <row r="105" spans="1:12" ht="15" customHeight="1" x14ac:dyDescent="0.25">
      <c r="A105" s="68"/>
      <c r="B105" s="83"/>
      <c r="C105" s="75"/>
      <c r="D105" s="46" t="s">
        <v>2</v>
      </c>
      <c r="E105" s="56">
        <f>E104-E106-E107</f>
        <v>147.30000000000001</v>
      </c>
      <c r="F105" s="56">
        <f>F104-F106-F107</f>
        <v>147.30000000000001</v>
      </c>
      <c r="G105" s="56">
        <f>G104-G106-G107</f>
        <v>146.1</v>
      </c>
      <c r="H105" s="55">
        <f t="shared" si="9"/>
        <v>99.185336048879819</v>
      </c>
      <c r="J105" s="17">
        <f t="shared" si="13"/>
        <v>0</v>
      </c>
      <c r="L105" s="18">
        <f>F105-G105</f>
        <v>1.2000000000000171</v>
      </c>
    </row>
    <row r="106" spans="1:12" ht="15" customHeight="1" x14ac:dyDescent="0.25">
      <c r="A106" s="68"/>
      <c r="B106" s="83"/>
      <c r="C106" s="75"/>
      <c r="D106" s="46" t="s">
        <v>3</v>
      </c>
      <c r="E106" s="56">
        <v>0</v>
      </c>
      <c r="F106" s="56">
        <v>0</v>
      </c>
      <c r="G106" s="56">
        <v>0</v>
      </c>
      <c r="H106" s="55" t="str">
        <f t="shared" si="9"/>
        <v/>
      </c>
      <c r="J106" s="17">
        <f t="shared" si="13"/>
        <v>0</v>
      </c>
      <c r="L106" s="18">
        <f>F106-G106</f>
        <v>0</v>
      </c>
    </row>
    <row r="107" spans="1:12" ht="15" customHeight="1" x14ac:dyDescent="0.25">
      <c r="A107" s="68"/>
      <c r="B107" s="84"/>
      <c r="C107" s="76"/>
      <c r="D107" s="46" t="s">
        <v>18</v>
      </c>
      <c r="E107" s="56">
        <v>0</v>
      </c>
      <c r="F107" s="56">
        <v>0</v>
      </c>
      <c r="G107" s="56">
        <v>0</v>
      </c>
      <c r="H107" s="55" t="str">
        <f t="shared" si="9"/>
        <v/>
      </c>
      <c r="J107" s="17">
        <f t="shared" si="13"/>
        <v>0</v>
      </c>
      <c r="L107" s="18">
        <f>F107-G107</f>
        <v>0</v>
      </c>
    </row>
    <row r="108" spans="1:12" ht="15" customHeight="1" x14ac:dyDescent="0.25">
      <c r="A108" s="68" t="s">
        <v>183</v>
      </c>
      <c r="B108" s="73" t="s">
        <v>240</v>
      </c>
      <c r="C108" s="74" t="s">
        <v>24</v>
      </c>
      <c r="D108" s="46" t="s">
        <v>1</v>
      </c>
      <c r="E108" s="56">
        <v>4526.6000000000004</v>
      </c>
      <c r="F108" s="56">
        <v>4526.6000000000004</v>
      </c>
      <c r="G108" s="56">
        <v>4519.5</v>
      </c>
      <c r="H108" s="55">
        <f t="shared" si="9"/>
        <v>99.84314938364335</v>
      </c>
      <c r="J108" s="17">
        <f t="shared" si="13"/>
        <v>0</v>
      </c>
    </row>
    <row r="109" spans="1:12" ht="18.75" customHeight="1" x14ac:dyDescent="0.25">
      <c r="A109" s="68"/>
      <c r="B109" s="73"/>
      <c r="C109" s="75"/>
      <c r="D109" s="46" t="s">
        <v>2</v>
      </c>
      <c r="E109" s="56">
        <f>E108-E110-E111</f>
        <v>4526.6000000000004</v>
      </c>
      <c r="F109" s="56">
        <f>F108-F110-F111</f>
        <v>4526.6000000000004</v>
      </c>
      <c r="G109" s="56">
        <f>G108-G110-G111</f>
        <v>4519.5</v>
      </c>
      <c r="H109" s="55">
        <f t="shared" si="9"/>
        <v>99.84314938364335</v>
      </c>
      <c r="J109" s="17">
        <f t="shared" si="13"/>
        <v>0</v>
      </c>
      <c r="L109" s="18">
        <f>F109-G109</f>
        <v>7.1000000000003638</v>
      </c>
    </row>
    <row r="110" spans="1:12" ht="15.75" customHeight="1" x14ac:dyDescent="0.25">
      <c r="A110" s="68"/>
      <c r="B110" s="73"/>
      <c r="C110" s="75"/>
      <c r="D110" s="46" t="s">
        <v>3</v>
      </c>
      <c r="E110" s="56">
        <v>0</v>
      </c>
      <c r="F110" s="56">
        <v>0</v>
      </c>
      <c r="G110" s="56">
        <v>0</v>
      </c>
      <c r="H110" s="55" t="str">
        <f t="shared" si="9"/>
        <v/>
      </c>
      <c r="J110" s="17">
        <f t="shared" si="13"/>
        <v>0</v>
      </c>
      <c r="L110" s="18">
        <f>F110-G110</f>
        <v>0</v>
      </c>
    </row>
    <row r="111" spans="1:12" ht="18" customHeight="1" x14ac:dyDescent="0.25">
      <c r="A111" s="68"/>
      <c r="B111" s="73"/>
      <c r="C111" s="76"/>
      <c r="D111" s="46" t="s">
        <v>18</v>
      </c>
      <c r="E111" s="56">
        <v>0</v>
      </c>
      <c r="F111" s="56">
        <v>0</v>
      </c>
      <c r="G111" s="56">
        <v>0</v>
      </c>
      <c r="H111" s="55" t="str">
        <f t="shared" si="9"/>
        <v/>
      </c>
      <c r="J111" s="17">
        <f t="shared" si="13"/>
        <v>0</v>
      </c>
      <c r="L111" s="18">
        <f>F111-G111</f>
        <v>0</v>
      </c>
    </row>
    <row r="112" spans="1:12" ht="15" customHeight="1" x14ac:dyDescent="0.25">
      <c r="A112" s="68" t="s">
        <v>184</v>
      </c>
      <c r="B112" s="73" t="s">
        <v>31</v>
      </c>
      <c r="C112" s="21"/>
      <c r="D112" s="46" t="s">
        <v>1</v>
      </c>
      <c r="E112" s="56">
        <f t="shared" ref="E112:G115" si="15">E116+E120+E124+E128</f>
        <v>685.4</v>
      </c>
      <c r="F112" s="56">
        <f t="shared" si="15"/>
        <v>685.4</v>
      </c>
      <c r="G112" s="56">
        <f t="shared" si="15"/>
        <v>685.4</v>
      </c>
      <c r="H112" s="55">
        <f t="shared" si="9"/>
        <v>100</v>
      </c>
      <c r="J112" s="17">
        <f t="shared" si="13"/>
        <v>0</v>
      </c>
    </row>
    <row r="113" spans="1:12" ht="15" customHeight="1" x14ac:dyDescent="0.25">
      <c r="A113" s="68"/>
      <c r="B113" s="73"/>
      <c r="C113" s="23"/>
      <c r="D113" s="46" t="s">
        <v>2</v>
      </c>
      <c r="E113" s="56">
        <f t="shared" si="15"/>
        <v>685.4</v>
      </c>
      <c r="F113" s="56">
        <f t="shared" si="15"/>
        <v>685.4</v>
      </c>
      <c r="G113" s="56">
        <f t="shared" si="15"/>
        <v>685.4</v>
      </c>
      <c r="H113" s="55">
        <f t="shared" si="9"/>
        <v>100</v>
      </c>
      <c r="J113" s="17">
        <f t="shared" si="13"/>
        <v>0</v>
      </c>
      <c r="L113" s="18">
        <f>F113-G113</f>
        <v>0</v>
      </c>
    </row>
    <row r="114" spans="1:12" ht="15" customHeight="1" x14ac:dyDescent="0.25">
      <c r="A114" s="68"/>
      <c r="B114" s="73"/>
      <c r="C114" s="23"/>
      <c r="D114" s="46" t="s">
        <v>3</v>
      </c>
      <c r="E114" s="56">
        <f t="shared" si="15"/>
        <v>0</v>
      </c>
      <c r="F114" s="56">
        <f t="shared" si="15"/>
        <v>0</v>
      </c>
      <c r="G114" s="56">
        <f t="shared" si="15"/>
        <v>0</v>
      </c>
      <c r="H114" s="55" t="str">
        <f t="shared" si="9"/>
        <v/>
      </c>
      <c r="J114" s="17">
        <f t="shared" si="13"/>
        <v>0</v>
      </c>
      <c r="L114" s="18">
        <f>F114-G114</f>
        <v>0</v>
      </c>
    </row>
    <row r="115" spans="1:12" ht="15" customHeight="1" x14ac:dyDescent="0.25">
      <c r="A115" s="68"/>
      <c r="B115" s="73"/>
      <c r="C115" s="24"/>
      <c r="D115" s="46" t="s">
        <v>18</v>
      </c>
      <c r="E115" s="56">
        <f t="shared" si="15"/>
        <v>0</v>
      </c>
      <c r="F115" s="56">
        <f t="shared" si="15"/>
        <v>0</v>
      </c>
      <c r="G115" s="56">
        <f t="shared" si="15"/>
        <v>0</v>
      </c>
      <c r="H115" s="55" t="str">
        <f t="shared" si="9"/>
        <v/>
      </c>
      <c r="J115" s="17">
        <f t="shared" si="13"/>
        <v>0</v>
      </c>
      <c r="L115" s="18">
        <f>F115-G115</f>
        <v>0</v>
      </c>
    </row>
    <row r="116" spans="1:12" ht="15" customHeight="1" x14ac:dyDescent="0.25">
      <c r="A116" s="68"/>
      <c r="B116" s="73"/>
      <c r="C116" s="74" t="s">
        <v>15</v>
      </c>
      <c r="D116" s="46" t="s">
        <v>1</v>
      </c>
      <c r="E116" s="56">
        <v>366.1</v>
      </c>
      <c r="F116" s="56">
        <v>366.1</v>
      </c>
      <c r="G116" s="56">
        <v>366.1</v>
      </c>
      <c r="H116" s="55">
        <f t="shared" si="9"/>
        <v>100</v>
      </c>
      <c r="J116" s="17">
        <f t="shared" si="13"/>
        <v>0</v>
      </c>
    </row>
    <row r="117" spans="1:12" ht="15" customHeight="1" x14ac:dyDescent="0.25">
      <c r="A117" s="68"/>
      <c r="B117" s="73"/>
      <c r="C117" s="75"/>
      <c r="D117" s="46" t="s">
        <v>2</v>
      </c>
      <c r="E117" s="56">
        <f>E116-E118-E119</f>
        <v>366.1</v>
      </c>
      <c r="F117" s="56">
        <f>F116-F118-F119</f>
        <v>366.1</v>
      </c>
      <c r="G117" s="56">
        <f>G116-G118-G119</f>
        <v>366.1</v>
      </c>
      <c r="H117" s="55">
        <f t="shared" si="9"/>
        <v>100</v>
      </c>
      <c r="J117" s="17">
        <f t="shared" si="13"/>
        <v>0</v>
      </c>
      <c r="L117" s="18">
        <f>F117-G117</f>
        <v>0</v>
      </c>
    </row>
    <row r="118" spans="1:12" ht="15" customHeight="1" x14ac:dyDescent="0.25">
      <c r="A118" s="68"/>
      <c r="B118" s="73"/>
      <c r="C118" s="75"/>
      <c r="D118" s="46" t="s">
        <v>3</v>
      </c>
      <c r="E118" s="56">
        <v>0</v>
      </c>
      <c r="F118" s="56">
        <v>0</v>
      </c>
      <c r="G118" s="56">
        <v>0</v>
      </c>
      <c r="H118" s="55" t="str">
        <f t="shared" si="9"/>
        <v/>
      </c>
      <c r="J118" s="17">
        <f t="shared" si="13"/>
        <v>0</v>
      </c>
      <c r="L118" s="18">
        <f>F118-G118</f>
        <v>0</v>
      </c>
    </row>
    <row r="119" spans="1:12" ht="15" customHeight="1" x14ac:dyDescent="0.25">
      <c r="A119" s="68"/>
      <c r="B119" s="73"/>
      <c r="C119" s="76"/>
      <c r="D119" s="46" t="s">
        <v>18</v>
      </c>
      <c r="E119" s="56">
        <v>0</v>
      </c>
      <c r="F119" s="56">
        <v>0</v>
      </c>
      <c r="G119" s="56">
        <v>0</v>
      </c>
      <c r="H119" s="55" t="str">
        <f t="shared" si="9"/>
        <v/>
      </c>
      <c r="J119" s="17">
        <f t="shared" si="13"/>
        <v>0</v>
      </c>
      <c r="L119" s="18">
        <f>F119-G119</f>
        <v>0</v>
      </c>
    </row>
    <row r="120" spans="1:12" ht="15" customHeight="1" x14ac:dyDescent="0.25">
      <c r="A120" s="68"/>
      <c r="B120" s="73"/>
      <c r="C120" s="74" t="s">
        <v>8</v>
      </c>
      <c r="D120" s="46" t="s">
        <v>1</v>
      </c>
      <c r="E120" s="56">
        <v>104.7</v>
      </c>
      <c r="F120" s="56">
        <v>104.7</v>
      </c>
      <c r="G120" s="56">
        <v>104.7</v>
      </c>
      <c r="H120" s="55">
        <f t="shared" si="9"/>
        <v>100</v>
      </c>
      <c r="J120" s="17">
        <f t="shared" si="13"/>
        <v>0</v>
      </c>
    </row>
    <row r="121" spans="1:12" ht="15" customHeight="1" x14ac:dyDescent="0.25">
      <c r="A121" s="68"/>
      <c r="B121" s="73"/>
      <c r="C121" s="75"/>
      <c r="D121" s="46" t="s">
        <v>2</v>
      </c>
      <c r="E121" s="56">
        <f>E120-E122-E123</f>
        <v>104.7</v>
      </c>
      <c r="F121" s="56">
        <f>F120-F122-F123</f>
        <v>104.7</v>
      </c>
      <c r="G121" s="56">
        <f>G120-G122-G123</f>
        <v>104.7</v>
      </c>
      <c r="H121" s="55">
        <f t="shared" si="9"/>
        <v>100</v>
      </c>
      <c r="J121" s="17">
        <f t="shared" si="13"/>
        <v>0</v>
      </c>
      <c r="L121" s="18">
        <f>F121-G121</f>
        <v>0</v>
      </c>
    </row>
    <row r="122" spans="1:12" ht="15" customHeight="1" x14ac:dyDescent="0.25">
      <c r="A122" s="68"/>
      <c r="B122" s="73"/>
      <c r="C122" s="75"/>
      <c r="D122" s="46" t="s">
        <v>3</v>
      </c>
      <c r="E122" s="56">
        <v>0</v>
      </c>
      <c r="F122" s="56">
        <v>0</v>
      </c>
      <c r="G122" s="56">
        <v>0</v>
      </c>
      <c r="H122" s="55" t="str">
        <f t="shared" si="9"/>
        <v/>
      </c>
      <c r="J122" s="17">
        <f t="shared" si="13"/>
        <v>0</v>
      </c>
      <c r="L122" s="18">
        <f>F122-G122</f>
        <v>0</v>
      </c>
    </row>
    <row r="123" spans="1:12" ht="15" customHeight="1" x14ac:dyDescent="0.25">
      <c r="A123" s="68"/>
      <c r="B123" s="73"/>
      <c r="C123" s="76"/>
      <c r="D123" s="46" t="s">
        <v>18</v>
      </c>
      <c r="E123" s="56">
        <v>0</v>
      </c>
      <c r="F123" s="56">
        <v>0</v>
      </c>
      <c r="G123" s="56">
        <v>0</v>
      </c>
      <c r="H123" s="55" t="str">
        <f t="shared" si="9"/>
        <v/>
      </c>
      <c r="J123" s="17">
        <f t="shared" si="13"/>
        <v>0</v>
      </c>
      <c r="L123" s="18">
        <f>F123-G123</f>
        <v>0</v>
      </c>
    </row>
    <row r="124" spans="1:12" ht="15" customHeight="1" x14ac:dyDescent="0.25">
      <c r="A124" s="68"/>
      <c r="B124" s="73"/>
      <c r="C124" s="74" t="s">
        <v>17</v>
      </c>
      <c r="D124" s="46" t="s">
        <v>1</v>
      </c>
      <c r="E124" s="56">
        <v>138.6</v>
      </c>
      <c r="F124" s="56">
        <v>138.6</v>
      </c>
      <c r="G124" s="56">
        <v>138.6</v>
      </c>
      <c r="H124" s="55">
        <f t="shared" si="9"/>
        <v>100</v>
      </c>
      <c r="J124" s="17">
        <f t="shared" si="13"/>
        <v>0</v>
      </c>
    </row>
    <row r="125" spans="1:12" ht="15" customHeight="1" x14ac:dyDescent="0.25">
      <c r="A125" s="68"/>
      <c r="B125" s="73"/>
      <c r="C125" s="75"/>
      <c r="D125" s="46" t="s">
        <v>2</v>
      </c>
      <c r="E125" s="56">
        <f>E124-E126-E127</f>
        <v>138.6</v>
      </c>
      <c r="F125" s="56">
        <f>F124-F126-F127</f>
        <v>138.6</v>
      </c>
      <c r="G125" s="56">
        <f>G124-G126-G127</f>
        <v>138.6</v>
      </c>
      <c r="H125" s="55">
        <f t="shared" si="9"/>
        <v>100</v>
      </c>
      <c r="J125" s="17">
        <f t="shared" si="13"/>
        <v>0</v>
      </c>
      <c r="L125" s="18">
        <f>F125-G125</f>
        <v>0</v>
      </c>
    </row>
    <row r="126" spans="1:12" ht="15" customHeight="1" x14ac:dyDescent="0.25">
      <c r="A126" s="68"/>
      <c r="B126" s="73"/>
      <c r="C126" s="75"/>
      <c r="D126" s="46" t="s">
        <v>3</v>
      </c>
      <c r="E126" s="56">
        <v>0</v>
      </c>
      <c r="F126" s="56">
        <v>0</v>
      </c>
      <c r="G126" s="56">
        <v>0</v>
      </c>
      <c r="H126" s="55" t="str">
        <f t="shared" si="9"/>
        <v/>
      </c>
      <c r="J126" s="17">
        <f t="shared" si="13"/>
        <v>0</v>
      </c>
      <c r="L126" s="18">
        <f>F126-G126</f>
        <v>0</v>
      </c>
    </row>
    <row r="127" spans="1:12" ht="15" customHeight="1" x14ac:dyDescent="0.25">
      <c r="A127" s="68"/>
      <c r="B127" s="73"/>
      <c r="C127" s="76"/>
      <c r="D127" s="46" t="s">
        <v>18</v>
      </c>
      <c r="E127" s="56">
        <v>0</v>
      </c>
      <c r="F127" s="56">
        <v>0</v>
      </c>
      <c r="G127" s="56">
        <v>0</v>
      </c>
      <c r="H127" s="55" t="str">
        <f t="shared" si="9"/>
        <v/>
      </c>
      <c r="J127" s="17">
        <f t="shared" si="13"/>
        <v>0</v>
      </c>
      <c r="L127" s="18">
        <f>F127-G127</f>
        <v>0</v>
      </c>
    </row>
    <row r="128" spans="1:12" ht="16.5" customHeight="1" x14ac:dyDescent="0.25">
      <c r="A128" s="68"/>
      <c r="B128" s="73"/>
      <c r="C128" s="74" t="s">
        <v>6</v>
      </c>
      <c r="D128" s="46" t="s">
        <v>1</v>
      </c>
      <c r="E128" s="56">
        <v>76</v>
      </c>
      <c r="F128" s="56">
        <v>76</v>
      </c>
      <c r="G128" s="56">
        <v>76</v>
      </c>
      <c r="H128" s="55">
        <f t="shared" si="9"/>
        <v>100</v>
      </c>
      <c r="J128" s="17">
        <f t="shared" si="13"/>
        <v>0</v>
      </c>
    </row>
    <row r="129" spans="1:12" ht="15" customHeight="1" x14ac:dyDescent="0.25">
      <c r="A129" s="68"/>
      <c r="B129" s="73"/>
      <c r="C129" s="75"/>
      <c r="D129" s="46" t="s">
        <v>2</v>
      </c>
      <c r="E129" s="56">
        <f>E128-E130-E131</f>
        <v>76</v>
      </c>
      <c r="F129" s="56">
        <f>F128-F130-F131</f>
        <v>76</v>
      </c>
      <c r="G129" s="56">
        <f>G128-G130-G131</f>
        <v>76</v>
      </c>
      <c r="H129" s="55">
        <f t="shared" si="9"/>
        <v>100</v>
      </c>
      <c r="J129" s="17">
        <f t="shared" si="13"/>
        <v>0</v>
      </c>
      <c r="L129" s="18">
        <f>F129-G129</f>
        <v>0</v>
      </c>
    </row>
    <row r="130" spans="1:12" ht="15" customHeight="1" x14ac:dyDescent="0.25">
      <c r="A130" s="68"/>
      <c r="B130" s="73"/>
      <c r="C130" s="75"/>
      <c r="D130" s="46" t="s">
        <v>3</v>
      </c>
      <c r="E130" s="56">
        <v>0</v>
      </c>
      <c r="F130" s="56">
        <v>0</v>
      </c>
      <c r="G130" s="56">
        <v>0</v>
      </c>
      <c r="H130" s="55" t="str">
        <f t="shared" si="9"/>
        <v/>
      </c>
      <c r="J130" s="17">
        <f t="shared" si="13"/>
        <v>0</v>
      </c>
      <c r="L130" s="18">
        <f>F130-G130</f>
        <v>0</v>
      </c>
    </row>
    <row r="131" spans="1:12" ht="15" customHeight="1" x14ac:dyDescent="0.25">
      <c r="A131" s="68"/>
      <c r="B131" s="73"/>
      <c r="C131" s="76"/>
      <c r="D131" s="46" t="s">
        <v>18</v>
      </c>
      <c r="E131" s="56">
        <v>0</v>
      </c>
      <c r="F131" s="56">
        <v>0</v>
      </c>
      <c r="G131" s="56">
        <v>0</v>
      </c>
      <c r="H131" s="55" t="str">
        <f t="shared" si="9"/>
        <v/>
      </c>
      <c r="J131" s="17">
        <f t="shared" si="13"/>
        <v>0</v>
      </c>
      <c r="L131" s="18">
        <f>F131-G131</f>
        <v>0</v>
      </c>
    </row>
    <row r="132" spans="1:12" ht="16.5" customHeight="1" x14ac:dyDescent="0.25">
      <c r="A132" s="68">
        <v>3</v>
      </c>
      <c r="B132" s="87" t="s">
        <v>154</v>
      </c>
      <c r="C132" s="88"/>
      <c r="D132" s="46" t="s">
        <v>1</v>
      </c>
      <c r="E132" s="56">
        <f t="shared" ref="E132:G135" si="16">E144+E160+E176+E196+E200</f>
        <v>413857.00000000006</v>
      </c>
      <c r="F132" s="56">
        <f t="shared" si="16"/>
        <v>413857.00000000006</v>
      </c>
      <c r="G132" s="56">
        <f t="shared" si="16"/>
        <v>376275.69999999995</v>
      </c>
      <c r="H132" s="55">
        <f t="shared" si="9"/>
        <v>90.919254718417207</v>
      </c>
      <c r="J132" s="17">
        <f t="shared" si="13"/>
        <v>0</v>
      </c>
    </row>
    <row r="133" spans="1:12" ht="16.5" customHeight="1" x14ac:dyDescent="0.25">
      <c r="A133" s="68"/>
      <c r="B133" s="89"/>
      <c r="C133" s="90"/>
      <c r="D133" s="46" t="s">
        <v>2</v>
      </c>
      <c r="E133" s="56">
        <f t="shared" si="16"/>
        <v>87948.9</v>
      </c>
      <c r="F133" s="56">
        <f t="shared" si="16"/>
        <v>87948.9</v>
      </c>
      <c r="G133" s="56">
        <f t="shared" si="16"/>
        <v>86354.799999999988</v>
      </c>
      <c r="H133" s="55">
        <f t="shared" si="9"/>
        <v>98.187470224186995</v>
      </c>
      <c r="J133" s="17">
        <f t="shared" si="13"/>
        <v>0</v>
      </c>
      <c r="L133" s="18">
        <f>F133-G133</f>
        <v>1594.1000000000058</v>
      </c>
    </row>
    <row r="134" spans="1:12" ht="16.5" customHeight="1" x14ac:dyDescent="0.25">
      <c r="A134" s="68"/>
      <c r="B134" s="89"/>
      <c r="C134" s="90"/>
      <c r="D134" s="46" t="s">
        <v>3</v>
      </c>
      <c r="E134" s="56">
        <f t="shared" si="16"/>
        <v>321526.70000000007</v>
      </c>
      <c r="F134" s="56">
        <f t="shared" si="16"/>
        <v>321526.70000000007</v>
      </c>
      <c r="G134" s="56">
        <f t="shared" si="16"/>
        <v>285539.50000000006</v>
      </c>
      <c r="H134" s="55">
        <f t="shared" si="9"/>
        <v>88.807399198884568</v>
      </c>
      <c r="J134" s="17">
        <f t="shared" si="13"/>
        <v>0</v>
      </c>
      <c r="L134" s="18">
        <f>F134-G134</f>
        <v>35987.200000000012</v>
      </c>
    </row>
    <row r="135" spans="1:12" ht="16.5" customHeight="1" x14ac:dyDescent="0.25">
      <c r="A135" s="68"/>
      <c r="B135" s="91"/>
      <c r="C135" s="92"/>
      <c r="D135" s="46" t="s">
        <v>18</v>
      </c>
      <c r="E135" s="56">
        <f t="shared" si="16"/>
        <v>4381.3999999999996</v>
      </c>
      <c r="F135" s="56">
        <f t="shared" si="16"/>
        <v>4381.3999999999996</v>
      </c>
      <c r="G135" s="56">
        <f t="shared" si="16"/>
        <v>4381.3999999999996</v>
      </c>
      <c r="H135" s="55">
        <f t="shared" si="9"/>
        <v>100</v>
      </c>
      <c r="J135" s="17">
        <f t="shared" si="13"/>
        <v>0</v>
      </c>
      <c r="L135" s="18">
        <f>F135-G135</f>
        <v>0</v>
      </c>
    </row>
    <row r="136" spans="1:12" ht="14.25" hidden="1" customHeight="1" x14ac:dyDescent="0.25">
      <c r="A136" s="42"/>
      <c r="B136" s="19"/>
      <c r="C136" s="20"/>
      <c r="D136" s="46"/>
      <c r="E136" s="56">
        <f t="shared" ref="E136:G139" si="17">E152+E148+E156+E164+E168+E172+E180+E184+E188+E192+E196+E200</f>
        <v>413857.00000000006</v>
      </c>
      <c r="F136" s="56">
        <f t="shared" si="17"/>
        <v>413857.00000000006</v>
      </c>
      <c r="G136" s="56">
        <f t="shared" si="17"/>
        <v>376275.69999999995</v>
      </c>
      <c r="H136" s="55">
        <f t="shared" ref="H136:H199" si="18">IF((E136&gt;0), G136/E136*100, "")</f>
        <v>90.919254718417207</v>
      </c>
      <c r="I136" s="15"/>
    </row>
    <row r="137" spans="1:12" ht="14.25" hidden="1" customHeight="1" x14ac:dyDescent="0.25">
      <c r="A137" s="42"/>
      <c r="B137" s="19"/>
      <c r="C137" s="20"/>
      <c r="D137" s="46"/>
      <c r="E137" s="56">
        <f t="shared" si="17"/>
        <v>87948.9</v>
      </c>
      <c r="F137" s="56">
        <f t="shared" si="17"/>
        <v>87948.9</v>
      </c>
      <c r="G137" s="56">
        <f t="shared" si="17"/>
        <v>86354.799999999988</v>
      </c>
      <c r="H137" s="55">
        <f t="shared" si="18"/>
        <v>98.187470224186995</v>
      </c>
      <c r="I137" s="15"/>
    </row>
    <row r="138" spans="1:12" ht="14.25" hidden="1" customHeight="1" x14ac:dyDescent="0.25">
      <c r="A138" s="42"/>
      <c r="B138" s="19"/>
      <c r="C138" s="20"/>
      <c r="D138" s="46"/>
      <c r="E138" s="56">
        <f t="shared" si="17"/>
        <v>321526.70000000007</v>
      </c>
      <c r="F138" s="56">
        <f t="shared" si="17"/>
        <v>321526.70000000007</v>
      </c>
      <c r="G138" s="56">
        <f t="shared" si="17"/>
        <v>285539.50000000006</v>
      </c>
      <c r="H138" s="55">
        <f t="shared" si="18"/>
        <v>88.807399198884568</v>
      </c>
      <c r="I138" s="15"/>
    </row>
    <row r="139" spans="1:12" ht="14.25" hidden="1" customHeight="1" x14ac:dyDescent="0.25">
      <c r="A139" s="42"/>
      <c r="B139" s="19"/>
      <c r="C139" s="20"/>
      <c r="D139" s="46"/>
      <c r="E139" s="56">
        <f t="shared" si="17"/>
        <v>4381.3999999999996</v>
      </c>
      <c r="F139" s="56">
        <f t="shared" si="17"/>
        <v>4381.3999999999996</v>
      </c>
      <c r="G139" s="56">
        <f t="shared" si="17"/>
        <v>4381.3999999999996</v>
      </c>
      <c r="H139" s="55">
        <f t="shared" si="18"/>
        <v>100</v>
      </c>
      <c r="I139" s="15"/>
    </row>
    <row r="140" spans="1:12" ht="14.25" hidden="1" customHeight="1" x14ac:dyDescent="0.25">
      <c r="A140" s="42"/>
      <c r="B140" s="19"/>
      <c r="C140" s="20"/>
      <c r="D140" s="46"/>
      <c r="E140" s="56">
        <f t="shared" ref="E140:F143" si="19">E132-E136</f>
        <v>0</v>
      </c>
      <c r="F140" s="56">
        <f t="shared" si="19"/>
        <v>0</v>
      </c>
      <c r="G140" s="56">
        <f>G136-G132</f>
        <v>0</v>
      </c>
      <c r="H140" s="55" t="str">
        <f t="shared" si="18"/>
        <v/>
      </c>
      <c r="I140" s="15"/>
    </row>
    <row r="141" spans="1:12" ht="14.25" hidden="1" customHeight="1" x14ac:dyDescent="0.25">
      <c r="A141" s="42"/>
      <c r="B141" s="19"/>
      <c r="C141" s="20"/>
      <c r="D141" s="46"/>
      <c r="E141" s="56">
        <f t="shared" si="19"/>
        <v>0</v>
      </c>
      <c r="F141" s="56">
        <f t="shared" si="19"/>
        <v>0</v>
      </c>
      <c r="G141" s="56">
        <f>G137-G133</f>
        <v>0</v>
      </c>
      <c r="H141" s="55" t="str">
        <f t="shared" si="18"/>
        <v/>
      </c>
      <c r="I141" s="15"/>
    </row>
    <row r="142" spans="1:12" ht="14.25" hidden="1" customHeight="1" x14ac:dyDescent="0.25">
      <c r="A142" s="42"/>
      <c r="B142" s="19"/>
      <c r="C142" s="20"/>
      <c r="D142" s="46"/>
      <c r="E142" s="56">
        <f t="shared" si="19"/>
        <v>0</v>
      </c>
      <c r="F142" s="56">
        <f t="shared" si="19"/>
        <v>0</v>
      </c>
      <c r="G142" s="56">
        <f>G138-G134</f>
        <v>0</v>
      </c>
      <c r="H142" s="55" t="str">
        <f t="shared" si="18"/>
        <v/>
      </c>
      <c r="I142" s="15"/>
    </row>
    <row r="143" spans="1:12" ht="14.25" hidden="1" customHeight="1" x14ac:dyDescent="0.25">
      <c r="A143" s="42"/>
      <c r="B143" s="19"/>
      <c r="C143" s="20"/>
      <c r="D143" s="46"/>
      <c r="E143" s="56">
        <f t="shared" si="19"/>
        <v>0</v>
      </c>
      <c r="F143" s="56">
        <f t="shared" si="19"/>
        <v>0</v>
      </c>
      <c r="G143" s="56">
        <f>G139-G135</f>
        <v>0</v>
      </c>
      <c r="H143" s="55" t="str">
        <f t="shared" si="18"/>
        <v/>
      </c>
      <c r="I143" s="15"/>
    </row>
    <row r="144" spans="1:12" ht="14.25" customHeight="1" x14ac:dyDescent="0.25">
      <c r="A144" s="68" t="s">
        <v>185</v>
      </c>
      <c r="B144" s="73" t="s">
        <v>241</v>
      </c>
      <c r="C144" s="21"/>
      <c r="D144" s="46" t="s">
        <v>1</v>
      </c>
      <c r="E144" s="56">
        <f t="shared" ref="E144:G145" si="20">E152+E148+E156</f>
        <v>316389.00000000006</v>
      </c>
      <c r="F144" s="56">
        <f t="shared" si="20"/>
        <v>316389.00000000006</v>
      </c>
      <c r="G144" s="56">
        <f t="shared" si="20"/>
        <v>280943.09999999998</v>
      </c>
      <c r="H144" s="55">
        <f t="shared" si="18"/>
        <v>88.796734399742064</v>
      </c>
      <c r="J144" s="17">
        <f t="shared" ref="J144:J195" si="21">E144-F144</f>
        <v>0</v>
      </c>
    </row>
    <row r="145" spans="1:12" ht="14.25" customHeight="1" x14ac:dyDescent="0.25">
      <c r="A145" s="68"/>
      <c r="B145" s="73"/>
      <c r="C145" s="23"/>
      <c r="D145" s="46" t="s">
        <v>2</v>
      </c>
      <c r="E145" s="56">
        <f t="shared" si="20"/>
        <v>1501.4999999999995</v>
      </c>
      <c r="F145" s="56">
        <f t="shared" si="20"/>
        <v>1501.4999999999995</v>
      </c>
      <c r="G145" s="56">
        <f t="shared" si="20"/>
        <v>1363.6</v>
      </c>
      <c r="H145" s="55">
        <f t="shared" si="18"/>
        <v>90.815850815850837</v>
      </c>
      <c r="J145" s="17">
        <f t="shared" si="21"/>
        <v>0</v>
      </c>
      <c r="L145" s="18">
        <f>F145-G145</f>
        <v>137.89999999999964</v>
      </c>
    </row>
    <row r="146" spans="1:12" ht="14.25" customHeight="1" x14ac:dyDescent="0.25">
      <c r="A146" s="68"/>
      <c r="B146" s="73"/>
      <c r="C146" s="23"/>
      <c r="D146" s="46" t="s">
        <v>3</v>
      </c>
      <c r="E146" s="56">
        <f t="shared" ref="E146:G147" si="22">E154+E150+E158</f>
        <v>310506.10000000003</v>
      </c>
      <c r="F146" s="56">
        <f>F154+F150+F158</f>
        <v>310506.10000000003</v>
      </c>
      <c r="G146" s="56">
        <f t="shared" si="22"/>
        <v>275198.10000000003</v>
      </c>
      <c r="H146" s="55">
        <f t="shared" si="18"/>
        <v>88.628886839904268</v>
      </c>
      <c r="J146" s="17">
        <f>E146-F146</f>
        <v>0</v>
      </c>
      <c r="L146" s="18">
        <f>F146-G146</f>
        <v>35308</v>
      </c>
    </row>
    <row r="147" spans="1:12" ht="14.25" customHeight="1" x14ac:dyDescent="0.25">
      <c r="A147" s="68"/>
      <c r="B147" s="73"/>
      <c r="C147" s="24"/>
      <c r="D147" s="46" t="s">
        <v>18</v>
      </c>
      <c r="E147" s="56">
        <f t="shared" si="22"/>
        <v>4381.3999999999996</v>
      </c>
      <c r="F147" s="56">
        <f t="shared" si="22"/>
        <v>4381.3999999999996</v>
      </c>
      <c r="G147" s="56">
        <f t="shared" si="22"/>
        <v>4381.3999999999996</v>
      </c>
      <c r="H147" s="55">
        <f t="shared" si="18"/>
        <v>100</v>
      </c>
      <c r="J147" s="17">
        <f t="shared" si="21"/>
        <v>0</v>
      </c>
      <c r="L147" s="18">
        <f>F147-G147</f>
        <v>0</v>
      </c>
    </row>
    <row r="148" spans="1:12" ht="14.25" customHeight="1" x14ac:dyDescent="0.25">
      <c r="A148" s="68"/>
      <c r="B148" s="73"/>
      <c r="C148" s="74" t="s">
        <v>9</v>
      </c>
      <c r="D148" s="46" t="s">
        <v>1</v>
      </c>
      <c r="E148" s="56">
        <v>62083.9</v>
      </c>
      <c r="F148" s="56">
        <v>62083.9</v>
      </c>
      <c r="G148" s="56">
        <v>33659.599999999999</v>
      </c>
      <c r="H148" s="55">
        <f t="shared" si="18"/>
        <v>54.216310508843677</v>
      </c>
      <c r="J148" s="17">
        <f t="shared" si="21"/>
        <v>0</v>
      </c>
    </row>
    <row r="149" spans="1:12" ht="14.25" customHeight="1" x14ac:dyDescent="0.25">
      <c r="A149" s="68"/>
      <c r="B149" s="73"/>
      <c r="C149" s="75"/>
      <c r="D149" s="46" t="s">
        <v>2</v>
      </c>
      <c r="E149" s="56">
        <f>E148-E150-E151</f>
        <v>0</v>
      </c>
      <c r="F149" s="56">
        <f>F148-F150-F151</f>
        <v>0</v>
      </c>
      <c r="G149" s="56">
        <f>G148-G150-G151</f>
        <v>0</v>
      </c>
      <c r="H149" s="55" t="str">
        <f t="shared" si="18"/>
        <v/>
      </c>
      <c r="J149" s="17">
        <f t="shared" si="21"/>
        <v>0</v>
      </c>
      <c r="L149" s="18">
        <f>F149-G149</f>
        <v>0</v>
      </c>
    </row>
    <row r="150" spans="1:12" ht="14.25" customHeight="1" x14ac:dyDescent="0.25">
      <c r="A150" s="68"/>
      <c r="B150" s="73"/>
      <c r="C150" s="75"/>
      <c r="D150" s="46" t="s">
        <v>3</v>
      </c>
      <c r="E150" s="56">
        <v>57702.5</v>
      </c>
      <c r="F150" s="56">
        <f>62083.9-4381.4</f>
        <v>57702.5</v>
      </c>
      <c r="G150" s="56">
        <f>33659.6-4381.4</f>
        <v>29278.199999999997</v>
      </c>
      <c r="H150" s="55">
        <f t="shared" si="18"/>
        <v>50.739915948182478</v>
      </c>
      <c r="J150" s="17">
        <f t="shared" si="21"/>
        <v>0</v>
      </c>
      <c r="L150" s="18">
        <f>F150-G150</f>
        <v>28424.300000000003</v>
      </c>
    </row>
    <row r="151" spans="1:12" ht="14.25" customHeight="1" x14ac:dyDescent="0.25">
      <c r="A151" s="68"/>
      <c r="B151" s="73"/>
      <c r="C151" s="76"/>
      <c r="D151" s="46" t="s">
        <v>18</v>
      </c>
      <c r="E151" s="56">
        <v>4381.3999999999996</v>
      </c>
      <c r="F151" s="56">
        <v>4381.3999999999996</v>
      </c>
      <c r="G151" s="56">
        <v>4381.3999999999996</v>
      </c>
      <c r="H151" s="55">
        <f t="shared" si="18"/>
        <v>100</v>
      </c>
      <c r="J151" s="17">
        <f t="shared" si="21"/>
        <v>0</v>
      </c>
      <c r="L151" s="18">
        <f>F151-G151</f>
        <v>0</v>
      </c>
    </row>
    <row r="152" spans="1:12" ht="15" customHeight="1" x14ac:dyDescent="0.25">
      <c r="A152" s="68"/>
      <c r="B152" s="73"/>
      <c r="C152" s="74" t="s">
        <v>6</v>
      </c>
      <c r="D152" s="46" t="s">
        <v>1</v>
      </c>
      <c r="E152" s="56">
        <v>250186.7</v>
      </c>
      <c r="F152" s="56">
        <v>250186.7</v>
      </c>
      <c r="G152" s="56">
        <v>243307</v>
      </c>
      <c r="H152" s="55">
        <f t="shared" si="18"/>
        <v>97.25017357037764</v>
      </c>
      <c r="J152" s="17">
        <f t="shared" si="21"/>
        <v>0</v>
      </c>
    </row>
    <row r="153" spans="1:12" ht="15" customHeight="1" x14ac:dyDescent="0.25">
      <c r="A153" s="68"/>
      <c r="B153" s="73"/>
      <c r="C153" s="75"/>
      <c r="D153" s="46" t="s">
        <v>2</v>
      </c>
      <c r="E153" s="56">
        <f>E152-E154-E155</f>
        <v>0</v>
      </c>
      <c r="F153" s="56">
        <f>F152-F154-F155</f>
        <v>0</v>
      </c>
      <c r="G153" s="56">
        <f>G152-G154-G155</f>
        <v>0</v>
      </c>
      <c r="H153" s="55" t="str">
        <f t="shared" si="18"/>
        <v/>
      </c>
      <c r="J153" s="17">
        <f t="shared" si="21"/>
        <v>0</v>
      </c>
      <c r="L153" s="18">
        <f>F153-G153</f>
        <v>0</v>
      </c>
    </row>
    <row r="154" spans="1:12" ht="15" customHeight="1" x14ac:dyDescent="0.25">
      <c r="A154" s="68"/>
      <c r="B154" s="73"/>
      <c r="C154" s="75"/>
      <c r="D154" s="46" t="s">
        <v>3</v>
      </c>
      <c r="E154" s="56">
        <v>250186.7</v>
      </c>
      <c r="F154" s="56">
        <v>250186.7</v>
      </c>
      <c r="G154" s="56">
        <v>243307</v>
      </c>
      <c r="H154" s="55">
        <f t="shared" si="18"/>
        <v>97.25017357037764</v>
      </c>
      <c r="J154" s="17">
        <f>E154-F154</f>
        <v>0</v>
      </c>
      <c r="L154" s="18">
        <f>F154-G154</f>
        <v>6879.7000000000116</v>
      </c>
    </row>
    <row r="155" spans="1:12" ht="15" customHeight="1" x14ac:dyDescent="0.25">
      <c r="A155" s="68"/>
      <c r="B155" s="73"/>
      <c r="C155" s="76"/>
      <c r="D155" s="46" t="s">
        <v>18</v>
      </c>
      <c r="E155" s="56">
        <v>0</v>
      </c>
      <c r="F155" s="56">
        <v>0</v>
      </c>
      <c r="G155" s="56">
        <v>0</v>
      </c>
      <c r="H155" s="55" t="str">
        <f t="shared" si="18"/>
        <v/>
      </c>
      <c r="J155" s="17">
        <f t="shared" si="21"/>
        <v>0</v>
      </c>
      <c r="L155" s="18">
        <f>F155-G155</f>
        <v>0</v>
      </c>
    </row>
    <row r="156" spans="1:12" x14ac:dyDescent="0.25">
      <c r="A156" s="68"/>
      <c r="B156" s="73"/>
      <c r="C156" s="74" t="s">
        <v>26</v>
      </c>
      <c r="D156" s="46" t="s">
        <v>1</v>
      </c>
      <c r="E156" s="56">
        <v>4118.3999999999996</v>
      </c>
      <c r="F156" s="56">
        <v>4118.3999999999996</v>
      </c>
      <c r="G156" s="56">
        <v>3976.5</v>
      </c>
      <c r="H156" s="55">
        <f t="shared" si="18"/>
        <v>96.554487179487197</v>
      </c>
      <c r="J156" s="17">
        <f t="shared" si="21"/>
        <v>0</v>
      </c>
    </row>
    <row r="157" spans="1:12" ht="15" customHeight="1" x14ac:dyDescent="0.25">
      <c r="A157" s="68"/>
      <c r="B157" s="73"/>
      <c r="C157" s="75"/>
      <c r="D157" s="46" t="s">
        <v>2</v>
      </c>
      <c r="E157" s="56">
        <f>E156-E158-E159</f>
        <v>1501.4999999999995</v>
      </c>
      <c r="F157" s="56">
        <f>F156-F158-F159</f>
        <v>1501.4999999999995</v>
      </c>
      <c r="G157" s="56">
        <f>G156-G158-G159</f>
        <v>1363.6</v>
      </c>
      <c r="H157" s="55">
        <f t="shared" si="18"/>
        <v>90.815850815850837</v>
      </c>
      <c r="J157" s="17">
        <f t="shared" si="21"/>
        <v>0</v>
      </c>
      <c r="L157" s="18">
        <f>F157-G157</f>
        <v>137.89999999999964</v>
      </c>
    </row>
    <row r="158" spans="1:12" ht="15" customHeight="1" x14ac:dyDescent="0.25">
      <c r="A158" s="68"/>
      <c r="B158" s="73"/>
      <c r="C158" s="75"/>
      <c r="D158" s="46" t="s">
        <v>3</v>
      </c>
      <c r="E158" s="56">
        <v>2616.9</v>
      </c>
      <c r="F158" s="56">
        <v>2616.9</v>
      </c>
      <c r="G158" s="56">
        <v>2612.9</v>
      </c>
      <c r="H158" s="55">
        <f t="shared" si="18"/>
        <v>99.847147388130992</v>
      </c>
      <c r="J158" s="17">
        <f t="shared" si="21"/>
        <v>0</v>
      </c>
      <c r="L158" s="18">
        <f>F158-G158</f>
        <v>4</v>
      </c>
    </row>
    <row r="159" spans="1:12" ht="15" customHeight="1" x14ac:dyDescent="0.25">
      <c r="A159" s="68"/>
      <c r="B159" s="73"/>
      <c r="C159" s="76"/>
      <c r="D159" s="46" t="s">
        <v>18</v>
      </c>
      <c r="E159" s="56">
        <v>0</v>
      </c>
      <c r="F159" s="56">
        <v>0</v>
      </c>
      <c r="G159" s="56">
        <v>0</v>
      </c>
      <c r="H159" s="55" t="str">
        <f t="shared" si="18"/>
        <v/>
      </c>
      <c r="J159" s="17">
        <f t="shared" si="21"/>
        <v>0</v>
      </c>
      <c r="L159" s="18">
        <f>F159-G159</f>
        <v>0</v>
      </c>
    </row>
    <row r="160" spans="1:12" ht="24" customHeight="1" x14ac:dyDescent="0.25">
      <c r="A160" s="68" t="s">
        <v>186</v>
      </c>
      <c r="B160" s="73" t="s">
        <v>242</v>
      </c>
      <c r="C160" s="21"/>
      <c r="D160" s="46" t="s">
        <v>1</v>
      </c>
      <c r="E160" s="56">
        <f t="shared" ref="E160:G161" si="23">E164+E168+E172</f>
        <v>54964.7</v>
      </c>
      <c r="F160" s="56">
        <f t="shared" si="23"/>
        <v>54964.7</v>
      </c>
      <c r="G160" s="56">
        <f t="shared" si="23"/>
        <v>54418.999999999993</v>
      </c>
      <c r="H160" s="55">
        <f t="shared" si="18"/>
        <v>99.007180972515073</v>
      </c>
      <c r="J160" s="17">
        <f t="shared" si="21"/>
        <v>0</v>
      </c>
    </row>
    <row r="161" spans="1:12" ht="15" customHeight="1" x14ac:dyDescent="0.25">
      <c r="A161" s="68"/>
      <c r="B161" s="73"/>
      <c r="C161" s="23"/>
      <c r="D161" s="46" t="s">
        <v>2</v>
      </c>
      <c r="E161" s="56">
        <f t="shared" si="23"/>
        <v>53961.299999999996</v>
      </c>
      <c r="F161" s="56">
        <f t="shared" si="23"/>
        <v>53961.299999999996</v>
      </c>
      <c r="G161" s="56">
        <f t="shared" si="23"/>
        <v>53699.7</v>
      </c>
      <c r="H161" s="55">
        <f t="shared" si="18"/>
        <v>99.515208121375878</v>
      </c>
      <c r="J161" s="17">
        <f t="shared" si="21"/>
        <v>0</v>
      </c>
      <c r="L161" s="18">
        <f>F161-G161</f>
        <v>261.59999999999854</v>
      </c>
    </row>
    <row r="162" spans="1:12" ht="15" customHeight="1" x14ac:dyDescent="0.25">
      <c r="A162" s="68"/>
      <c r="B162" s="73"/>
      <c r="C162" s="23"/>
      <c r="D162" s="46" t="s">
        <v>3</v>
      </c>
      <c r="E162" s="56">
        <f t="shared" ref="E162:G163" si="24">E166+E170+E174</f>
        <v>1003.4</v>
      </c>
      <c r="F162" s="56">
        <f t="shared" si="24"/>
        <v>1003.4</v>
      </c>
      <c r="G162" s="56">
        <f t="shared" si="24"/>
        <v>719.3</v>
      </c>
      <c r="H162" s="55">
        <f t="shared" si="18"/>
        <v>71.68626669324297</v>
      </c>
      <c r="J162" s="17">
        <f t="shared" si="21"/>
        <v>0</v>
      </c>
      <c r="L162" s="18">
        <f>F162-G162</f>
        <v>284.10000000000002</v>
      </c>
    </row>
    <row r="163" spans="1:12" ht="15" customHeight="1" x14ac:dyDescent="0.25">
      <c r="A163" s="68"/>
      <c r="B163" s="73"/>
      <c r="C163" s="24"/>
      <c r="D163" s="46" t="s">
        <v>18</v>
      </c>
      <c r="E163" s="56">
        <f t="shared" si="24"/>
        <v>0</v>
      </c>
      <c r="F163" s="56">
        <f t="shared" si="24"/>
        <v>0</v>
      </c>
      <c r="G163" s="56">
        <f t="shared" si="24"/>
        <v>0</v>
      </c>
      <c r="H163" s="55" t="str">
        <f t="shared" si="18"/>
        <v/>
      </c>
      <c r="J163" s="17">
        <f t="shared" si="21"/>
        <v>0</v>
      </c>
      <c r="L163" s="18">
        <f>F163-G163</f>
        <v>0</v>
      </c>
    </row>
    <row r="164" spans="1:12" ht="15" customHeight="1" x14ac:dyDescent="0.25">
      <c r="A164" s="68"/>
      <c r="B164" s="73"/>
      <c r="C164" s="74" t="s">
        <v>15</v>
      </c>
      <c r="D164" s="46" t="s">
        <v>1</v>
      </c>
      <c r="E164" s="56">
        <v>52478.7</v>
      </c>
      <c r="F164" s="56">
        <v>52478.7</v>
      </c>
      <c r="G164" s="56">
        <v>52290.7</v>
      </c>
      <c r="H164" s="55">
        <f t="shared" si="18"/>
        <v>99.641759418583149</v>
      </c>
      <c r="J164" s="17">
        <f t="shared" si="21"/>
        <v>0</v>
      </c>
    </row>
    <row r="165" spans="1:12" ht="15" customHeight="1" x14ac:dyDescent="0.25">
      <c r="A165" s="68"/>
      <c r="B165" s="73"/>
      <c r="C165" s="75"/>
      <c r="D165" s="46" t="s">
        <v>2</v>
      </c>
      <c r="E165" s="56">
        <f>E164-E166-E167</f>
        <v>52478.7</v>
      </c>
      <c r="F165" s="56">
        <f>F164-F166-F167</f>
        <v>52478.7</v>
      </c>
      <c r="G165" s="56">
        <f>G164-G166-G167</f>
        <v>52290.7</v>
      </c>
      <c r="H165" s="55">
        <f t="shared" si="18"/>
        <v>99.641759418583149</v>
      </c>
      <c r="J165" s="17">
        <f t="shared" si="21"/>
        <v>0</v>
      </c>
      <c r="L165" s="18">
        <f>F165-G165</f>
        <v>188</v>
      </c>
    </row>
    <row r="166" spans="1:12" ht="15" customHeight="1" x14ac:dyDescent="0.25">
      <c r="A166" s="68"/>
      <c r="B166" s="73"/>
      <c r="C166" s="75"/>
      <c r="D166" s="46" t="s">
        <v>3</v>
      </c>
      <c r="E166" s="56">
        <v>0</v>
      </c>
      <c r="F166" s="56">
        <v>0</v>
      </c>
      <c r="G166" s="56">
        <v>0</v>
      </c>
      <c r="H166" s="55" t="str">
        <f t="shared" si="18"/>
        <v/>
      </c>
      <c r="J166" s="17">
        <f t="shared" si="21"/>
        <v>0</v>
      </c>
      <c r="L166" s="18">
        <f>F166-G166</f>
        <v>0</v>
      </c>
    </row>
    <row r="167" spans="1:12" ht="15" customHeight="1" x14ac:dyDescent="0.25">
      <c r="A167" s="68"/>
      <c r="B167" s="73"/>
      <c r="C167" s="76"/>
      <c r="D167" s="46" t="s">
        <v>18</v>
      </c>
      <c r="E167" s="56">
        <v>0</v>
      </c>
      <c r="F167" s="56">
        <v>0</v>
      </c>
      <c r="G167" s="56">
        <v>0</v>
      </c>
      <c r="H167" s="55" t="str">
        <f t="shared" si="18"/>
        <v/>
      </c>
      <c r="J167" s="17">
        <f t="shared" si="21"/>
        <v>0</v>
      </c>
      <c r="L167" s="18">
        <f>F167-G167</f>
        <v>0</v>
      </c>
    </row>
    <row r="168" spans="1:12" x14ac:dyDescent="0.25">
      <c r="A168" s="68"/>
      <c r="B168" s="73"/>
      <c r="C168" s="74" t="s">
        <v>7</v>
      </c>
      <c r="D168" s="46" t="s">
        <v>1</v>
      </c>
      <c r="E168" s="56">
        <v>2124.3000000000002</v>
      </c>
      <c r="F168" s="56">
        <v>2124.3000000000002</v>
      </c>
      <c r="G168" s="56">
        <v>1840.2</v>
      </c>
      <c r="H168" s="55">
        <f t="shared" si="18"/>
        <v>86.626182742550483</v>
      </c>
      <c r="J168" s="17">
        <f t="shared" si="21"/>
        <v>0</v>
      </c>
    </row>
    <row r="169" spans="1:12" ht="15" customHeight="1" x14ac:dyDescent="0.25">
      <c r="A169" s="68"/>
      <c r="B169" s="73"/>
      <c r="C169" s="75"/>
      <c r="D169" s="46" t="s">
        <v>2</v>
      </c>
      <c r="E169" s="56">
        <f>E168-E170-E171</f>
        <v>1120.9000000000001</v>
      </c>
      <c r="F169" s="56">
        <f>F168-F170-F171</f>
        <v>1120.9000000000001</v>
      </c>
      <c r="G169" s="56">
        <f>G168-G170-G171</f>
        <v>1120.9000000000001</v>
      </c>
      <c r="H169" s="55">
        <f t="shared" si="18"/>
        <v>100</v>
      </c>
      <c r="J169" s="17">
        <f t="shared" si="21"/>
        <v>0</v>
      </c>
      <c r="L169" s="18">
        <f>F169-G169</f>
        <v>0</v>
      </c>
    </row>
    <row r="170" spans="1:12" ht="15" customHeight="1" x14ac:dyDescent="0.25">
      <c r="A170" s="68"/>
      <c r="B170" s="73"/>
      <c r="C170" s="75"/>
      <c r="D170" s="46" t="s">
        <v>3</v>
      </c>
      <c r="E170" s="56">
        <v>1003.4</v>
      </c>
      <c r="F170" s="56">
        <v>1003.4</v>
      </c>
      <c r="G170" s="56">
        <v>719.3</v>
      </c>
      <c r="H170" s="55">
        <f t="shared" si="18"/>
        <v>71.68626669324297</v>
      </c>
      <c r="J170" s="17">
        <f t="shared" si="21"/>
        <v>0</v>
      </c>
      <c r="L170" s="18">
        <f>F170-G170</f>
        <v>284.10000000000002</v>
      </c>
    </row>
    <row r="171" spans="1:12" ht="15" customHeight="1" x14ac:dyDescent="0.25">
      <c r="A171" s="68"/>
      <c r="B171" s="73"/>
      <c r="C171" s="76"/>
      <c r="D171" s="46" t="s">
        <v>18</v>
      </c>
      <c r="E171" s="56">
        <v>0</v>
      </c>
      <c r="F171" s="56">
        <v>0</v>
      </c>
      <c r="G171" s="56">
        <v>0</v>
      </c>
      <c r="H171" s="55" t="str">
        <f t="shared" si="18"/>
        <v/>
      </c>
      <c r="J171" s="17">
        <f t="shared" si="21"/>
        <v>0</v>
      </c>
      <c r="L171" s="18">
        <f>F171-G171</f>
        <v>0</v>
      </c>
    </row>
    <row r="172" spans="1:12" ht="15" customHeight="1" x14ac:dyDescent="0.25">
      <c r="A172" s="68"/>
      <c r="B172" s="73"/>
      <c r="C172" s="74" t="s">
        <v>26</v>
      </c>
      <c r="D172" s="46" t="s">
        <v>1</v>
      </c>
      <c r="E172" s="56">
        <v>361.7</v>
      </c>
      <c r="F172" s="56">
        <v>361.7</v>
      </c>
      <c r="G172" s="56">
        <v>288.10000000000002</v>
      </c>
      <c r="H172" s="55">
        <f t="shared" si="18"/>
        <v>79.651645009676542</v>
      </c>
      <c r="J172" s="17">
        <f t="shared" si="21"/>
        <v>0</v>
      </c>
    </row>
    <row r="173" spans="1:12" ht="15" customHeight="1" x14ac:dyDescent="0.25">
      <c r="A173" s="68"/>
      <c r="B173" s="73"/>
      <c r="C173" s="75"/>
      <c r="D173" s="46" t="s">
        <v>2</v>
      </c>
      <c r="E173" s="56">
        <f>E172-E174-E175</f>
        <v>361.7</v>
      </c>
      <c r="F173" s="56">
        <f>F172-F174-F175</f>
        <v>361.7</v>
      </c>
      <c r="G173" s="56">
        <f>G172-G174-G175</f>
        <v>288.10000000000002</v>
      </c>
      <c r="H173" s="55">
        <f t="shared" si="18"/>
        <v>79.651645009676542</v>
      </c>
      <c r="J173" s="17">
        <f t="shared" si="21"/>
        <v>0</v>
      </c>
      <c r="L173" s="18">
        <f>F173-G173</f>
        <v>73.599999999999966</v>
      </c>
    </row>
    <row r="174" spans="1:12" ht="15" customHeight="1" x14ac:dyDescent="0.25">
      <c r="A174" s="68"/>
      <c r="B174" s="73"/>
      <c r="C174" s="75"/>
      <c r="D174" s="46" t="s">
        <v>3</v>
      </c>
      <c r="E174" s="56">
        <v>0</v>
      </c>
      <c r="F174" s="56">
        <v>0</v>
      </c>
      <c r="G174" s="56">
        <v>0</v>
      </c>
      <c r="H174" s="55" t="str">
        <f t="shared" si="18"/>
        <v/>
      </c>
      <c r="J174" s="17">
        <f t="shared" si="21"/>
        <v>0</v>
      </c>
      <c r="L174" s="18">
        <f>F174-G174</f>
        <v>0</v>
      </c>
    </row>
    <row r="175" spans="1:12" ht="15" customHeight="1" x14ac:dyDescent="0.25">
      <c r="A175" s="68"/>
      <c r="B175" s="73"/>
      <c r="C175" s="76"/>
      <c r="D175" s="46" t="s">
        <v>18</v>
      </c>
      <c r="E175" s="56">
        <v>0</v>
      </c>
      <c r="F175" s="56">
        <v>0</v>
      </c>
      <c r="G175" s="56">
        <v>0</v>
      </c>
      <c r="H175" s="55" t="str">
        <f t="shared" si="18"/>
        <v/>
      </c>
      <c r="J175" s="17">
        <f t="shared" si="21"/>
        <v>0</v>
      </c>
      <c r="L175" s="18">
        <f>F175-G175</f>
        <v>0</v>
      </c>
    </row>
    <row r="176" spans="1:12" ht="15" customHeight="1" x14ac:dyDescent="0.25">
      <c r="A176" s="69" t="s">
        <v>187</v>
      </c>
      <c r="B176" s="82" t="s">
        <v>45</v>
      </c>
      <c r="C176" s="21"/>
      <c r="D176" s="46" t="s">
        <v>1</v>
      </c>
      <c r="E176" s="56">
        <f t="shared" ref="E176:G179" si="25">E180+E184+E188+E192</f>
        <v>8927.2999999999993</v>
      </c>
      <c r="F176" s="56">
        <f t="shared" si="25"/>
        <v>8927.2999999999993</v>
      </c>
      <c r="G176" s="56">
        <f t="shared" si="25"/>
        <v>7799.3</v>
      </c>
      <c r="H176" s="55">
        <f t="shared" si="18"/>
        <v>87.364600719142416</v>
      </c>
      <c r="J176" s="17">
        <f t="shared" si="21"/>
        <v>0</v>
      </c>
    </row>
    <row r="177" spans="1:12" ht="15" customHeight="1" x14ac:dyDescent="0.25">
      <c r="A177" s="70"/>
      <c r="B177" s="83"/>
      <c r="C177" s="23"/>
      <c r="D177" s="46" t="s">
        <v>2</v>
      </c>
      <c r="E177" s="56">
        <f t="shared" si="25"/>
        <v>8199.4</v>
      </c>
      <c r="F177" s="56">
        <f t="shared" si="25"/>
        <v>8199.4</v>
      </c>
      <c r="G177" s="56">
        <f t="shared" si="25"/>
        <v>7071.4</v>
      </c>
      <c r="H177" s="55">
        <f t="shared" si="18"/>
        <v>86.242895821645476</v>
      </c>
      <c r="J177" s="17">
        <f t="shared" si="21"/>
        <v>0</v>
      </c>
      <c r="L177" s="18">
        <f>F177-G177</f>
        <v>1128</v>
      </c>
    </row>
    <row r="178" spans="1:12" ht="15" customHeight="1" x14ac:dyDescent="0.25">
      <c r="A178" s="70"/>
      <c r="B178" s="83"/>
      <c r="C178" s="23"/>
      <c r="D178" s="46" t="s">
        <v>3</v>
      </c>
      <c r="E178" s="56">
        <f t="shared" si="25"/>
        <v>727.9</v>
      </c>
      <c r="F178" s="56">
        <f t="shared" si="25"/>
        <v>727.9</v>
      </c>
      <c r="G178" s="56">
        <f t="shared" si="25"/>
        <v>727.9</v>
      </c>
      <c r="H178" s="55">
        <f t="shared" si="18"/>
        <v>100</v>
      </c>
      <c r="J178" s="17">
        <f t="shared" si="21"/>
        <v>0</v>
      </c>
      <c r="L178" s="18">
        <f>F178-G178</f>
        <v>0</v>
      </c>
    </row>
    <row r="179" spans="1:12" ht="15" customHeight="1" x14ac:dyDescent="0.25">
      <c r="A179" s="70"/>
      <c r="B179" s="83"/>
      <c r="C179" s="24"/>
      <c r="D179" s="46" t="s">
        <v>18</v>
      </c>
      <c r="E179" s="56">
        <f t="shared" si="25"/>
        <v>0</v>
      </c>
      <c r="F179" s="56">
        <f t="shared" si="25"/>
        <v>0</v>
      </c>
      <c r="G179" s="56">
        <f t="shared" si="25"/>
        <v>0</v>
      </c>
      <c r="H179" s="55" t="str">
        <f t="shared" si="18"/>
        <v/>
      </c>
      <c r="J179" s="17">
        <f t="shared" si="21"/>
        <v>0</v>
      </c>
      <c r="L179" s="18">
        <f>F179-G179</f>
        <v>0</v>
      </c>
    </row>
    <row r="180" spans="1:12" ht="16.5" customHeight="1" x14ac:dyDescent="0.25">
      <c r="A180" s="70"/>
      <c r="B180" s="83"/>
      <c r="C180" s="74" t="s">
        <v>15</v>
      </c>
      <c r="D180" s="46" t="s">
        <v>1</v>
      </c>
      <c r="E180" s="56">
        <v>300</v>
      </c>
      <c r="F180" s="56">
        <v>300</v>
      </c>
      <c r="G180" s="56">
        <v>300</v>
      </c>
      <c r="H180" s="55">
        <f t="shared" si="18"/>
        <v>100</v>
      </c>
      <c r="J180" s="17">
        <f t="shared" si="21"/>
        <v>0</v>
      </c>
    </row>
    <row r="181" spans="1:12" ht="15" customHeight="1" x14ac:dyDescent="0.25">
      <c r="A181" s="70"/>
      <c r="B181" s="83"/>
      <c r="C181" s="75"/>
      <c r="D181" s="46" t="s">
        <v>2</v>
      </c>
      <c r="E181" s="56">
        <f>E180-E182-E183</f>
        <v>300</v>
      </c>
      <c r="F181" s="56">
        <f>F180-F182-F183</f>
        <v>300</v>
      </c>
      <c r="G181" s="56">
        <f>G180-G182-G183</f>
        <v>300</v>
      </c>
      <c r="H181" s="55">
        <f t="shared" si="18"/>
        <v>100</v>
      </c>
      <c r="J181" s="17">
        <f t="shared" si="21"/>
        <v>0</v>
      </c>
      <c r="L181" s="18">
        <f>F181-G181</f>
        <v>0</v>
      </c>
    </row>
    <row r="182" spans="1:12" ht="15" customHeight="1" x14ac:dyDescent="0.25">
      <c r="A182" s="70"/>
      <c r="B182" s="83"/>
      <c r="C182" s="75"/>
      <c r="D182" s="46" t="s">
        <v>3</v>
      </c>
      <c r="E182" s="56">
        <v>0</v>
      </c>
      <c r="F182" s="56">
        <v>0</v>
      </c>
      <c r="G182" s="56">
        <v>0</v>
      </c>
      <c r="H182" s="55" t="str">
        <f t="shared" si="18"/>
        <v/>
      </c>
      <c r="J182" s="17">
        <f t="shared" si="21"/>
        <v>0</v>
      </c>
      <c r="L182" s="18">
        <f>F182-G182</f>
        <v>0</v>
      </c>
    </row>
    <row r="183" spans="1:12" ht="15" customHeight="1" x14ac:dyDescent="0.25">
      <c r="A183" s="70"/>
      <c r="B183" s="83"/>
      <c r="C183" s="76"/>
      <c r="D183" s="46" t="s">
        <v>18</v>
      </c>
      <c r="E183" s="56">
        <v>0</v>
      </c>
      <c r="F183" s="56">
        <v>0</v>
      </c>
      <c r="G183" s="56">
        <v>0</v>
      </c>
      <c r="H183" s="55" t="str">
        <f t="shared" si="18"/>
        <v/>
      </c>
      <c r="J183" s="17">
        <f t="shared" si="21"/>
        <v>0</v>
      </c>
      <c r="L183" s="18">
        <f>F183-G183</f>
        <v>0</v>
      </c>
    </row>
    <row r="184" spans="1:12" ht="16.5" customHeight="1" x14ac:dyDescent="0.25">
      <c r="A184" s="70"/>
      <c r="B184" s="83"/>
      <c r="C184" s="74" t="s">
        <v>8</v>
      </c>
      <c r="D184" s="46" t="s">
        <v>1</v>
      </c>
      <c r="E184" s="56">
        <v>2667.6</v>
      </c>
      <c r="F184" s="56">
        <v>2667.6</v>
      </c>
      <c r="G184" s="56">
        <v>2667.6</v>
      </c>
      <c r="H184" s="55">
        <f t="shared" si="18"/>
        <v>100</v>
      </c>
      <c r="J184" s="17">
        <f t="shared" si="21"/>
        <v>0</v>
      </c>
    </row>
    <row r="185" spans="1:12" ht="15" customHeight="1" x14ac:dyDescent="0.25">
      <c r="A185" s="70"/>
      <c r="B185" s="83"/>
      <c r="C185" s="75"/>
      <c r="D185" s="46" t="s">
        <v>2</v>
      </c>
      <c r="E185" s="56">
        <f>E184-E186-E187</f>
        <v>2667.6</v>
      </c>
      <c r="F185" s="56">
        <f>F184-F186-F187</f>
        <v>2667.6</v>
      </c>
      <c r="G185" s="56">
        <f>G184-G186-G187</f>
        <v>2667.6</v>
      </c>
      <c r="H185" s="55">
        <f t="shared" si="18"/>
        <v>100</v>
      </c>
      <c r="J185" s="17">
        <f t="shared" si="21"/>
        <v>0</v>
      </c>
      <c r="L185" s="18">
        <f>F185-G185</f>
        <v>0</v>
      </c>
    </row>
    <row r="186" spans="1:12" ht="15" customHeight="1" x14ac:dyDescent="0.25">
      <c r="A186" s="70"/>
      <c r="B186" s="83"/>
      <c r="C186" s="75"/>
      <c r="D186" s="46" t="s">
        <v>3</v>
      </c>
      <c r="E186" s="56">
        <v>0</v>
      </c>
      <c r="F186" s="56">
        <v>0</v>
      </c>
      <c r="G186" s="56">
        <v>0</v>
      </c>
      <c r="H186" s="55" t="str">
        <f t="shared" si="18"/>
        <v/>
      </c>
      <c r="J186" s="17">
        <f t="shared" si="21"/>
        <v>0</v>
      </c>
      <c r="L186" s="18">
        <f>F186-G186</f>
        <v>0</v>
      </c>
    </row>
    <row r="187" spans="1:12" ht="15" customHeight="1" x14ac:dyDescent="0.25">
      <c r="A187" s="70"/>
      <c r="B187" s="83"/>
      <c r="C187" s="76"/>
      <c r="D187" s="46" t="s">
        <v>18</v>
      </c>
      <c r="E187" s="56">
        <v>0</v>
      </c>
      <c r="F187" s="56">
        <v>0</v>
      </c>
      <c r="G187" s="56">
        <v>0</v>
      </c>
      <c r="H187" s="55" t="str">
        <f t="shared" si="18"/>
        <v/>
      </c>
      <c r="J187" s="17">
        <f t="shared" si="21"/>
        <v>0</v>
      </c>
      <c r="L187" s="18">
        <f>F187-G187</f>
        <v>0</v>
      </c>
    </row>
    <row r="188" spans="1:12" ht="16.5" customHeight="1" x14ac:dyDescent="0.25">
      <c r="A188" s="70"/>
      <c r="B188" s="83"/>
      <c r="C188" s="74" t="s">
        <v>6</v>
      </c>
      <c r="D188" s="46" t="s">
        <v>1</v>
      </c>
      <c r="E188" s="56">
        <v>1577.9</v>
      </c>
      <c r="F188" s="56">
        <v>1577.9</v>
      </c>
      <c r="G188" s="56">
        <v>1577.9</v>
      </c>
      <c r="H188" s="55">
        <f t="shared" si="18"/>
        <v>100</v>
      </c>
      <c r="J188" s="17">
        <f t="shared" si="21"/>
        <v>0</v>
      </c>
    </row>
    <row r="189" spans="1:12" ht="15" customHeight="1" x14ac:dyDescent="0.25">
      <c r="A189" s="70"/>
      <c r="B189" s="83"/>
      <c r="C189" s="75"/>
      <c r="D189" s="46" t="s">
        <v>2</v>
      </c>
      <c r="E189" s="56">
        <f>E188-E190-E191</f>
        <v>850.00000000000011</v>
      </c>
      <c r="F189" s="56">
        <f>F188-F190-F191</f>
        <v>850.00000000000011</v>
      </c>
      <c r="G189" s="56">
        <f>G188-G190-G191</f>
        <v>850.00000000000011</v>
      </c>
      <c r="H189" s="55">
        <f t="shared" si="18"/>
        <v>100</v>
      </c>
      <c r="J189" s="17">
        <f t="shared" si="21"/>
        <v>0</v>
      </c>
      <c r="L189" s="18">
        <f>F189-G189</f>
        <v>0</v>
      </c>
    </row>
    <row r="190" spans="1:12" ht="15" customHeight="1" x14ac:dyDescent="0.25">
      <c r="A190" s="70"/>
      <c r="B190" s="83"/>
      <c r="C190" s="75"/>
      <c r="D190" s="46" t="s">
        <v>3</v>
      </c>
      <c r="E190" s="56">
        <v>727.9</v>
      </c>
      <c r="F190" s="56">
        <v>727.9</v>
      </c>
      <c r="G190" s="56">
        <v>727.9</v>
      </c>
      <c r="H190" s="55">
        <f t="shared" si="18"/>
        <v>100</v>
      </c>
      <c r="J190" s="17">
        <f t="shared" si="21"/>
        <v>0</v>
      </c>
      <c r="L190" s="18">
        <f>F190-G190</f>
        <v>0</v>
      </c>
    </row>
    <row r="191" spans="1:12" ht="15" customHeight="1" x14ac:dyDescent="0.25">
      <c r="A191" s="70"/>
      <c r="B191" s="83"/>
      <c r="C191" s="76"/>
      <c r="D191" s="46" t="s">
        <v>18</v>
      </c>
      <c r="E191" s="56">
        <v>0</v>
      </c>
      <c r="F191" s="56">
        <v>0</v>
      </c>
      <c r="G191" s="56">
        <v>0</v>
      </c>
      <c r="H191" s="55" t="str">
        <f t="shared" si="18"/>
        <v/>
      </c>
      <c r="J191" s="17">
        <f t="shared" si="21"/>
        <v>0</v>
      </c>
      <c r="L191" s="18">
        <f>F191-G191</f>
        <v>0</v>
      </c>
    </row>
    <row r="192" spans="1:12" ht="16.5" customHeight="1" x14ac:dyDescent="0.25">
      <c r="A192" s="70"/>
      <c r="B192" s="83"/>
      <c r="C192" s="74" t="s">
        <v>26</v>
      </c>
      <c r="D192" s="46" t="s">
        <v>1</v>
      </c>
      <c r="E192" s="56">
        <v>4381.8</v>
      </c>
      <c r="F192" s="56">
        <v>4381.8</v>
      </c>
      <c r="G192" s="56">
        <v>3253.8</v>
      </c>
      <c r="H192" s="55">
        <f t="shared" si="18"/>
        <v>74.257154594002458</v>
      </c>
      <c r="J192" s="17">
        <f t="shared" si="21"/>
        <v>0</v>
      </c>
    </row>
    <row r="193" spans="1:12" ht="15" customHeight="1" x14ac:dyDescent="0.25">
      <c r="A193" s="70"/>
      <c r="B193" s="83"/>
      <c r="C193" s="75"/>
      <c r="D193" s="46" t="s">
        <v>2</v>
      </c>
      <c r="E193" s="56">
        <f>E192-E194-E195</f>
        <v>4381.8</v>
      </c>
      <c r="F193" s="56">
        <f>F192-F194-F195</f>
        <v>4381.8</v>
      </c>
      <c r="G193" s="56">
        <f>G192-G194-G195</f>
        <v>3253.8</v>
      </c>
      <c r="H193" s="55">
        <f t="shared" si="18"/>
        <v>74.257154594002458</v>
      </c>
      <c r="J193" s="17">
        <f t="shared" si="21"/>
        <v>0</v>
      </c>
      <c r="L193" s="18">
        <f>F193-G193</f>
        <v>1128</v>
      </c>
    </row>
    <row r="194" spans="1:12" ht="15" customHeight="1" x14ac:dyDescent="0.25">
      <c r="A194" s="70"/>
      <c r="B194" s="83"/>
      <c r="C194" s="75"/>
      <c r="D194" s="46" t="s">
        <v>3</v>
      </c>
      <c r="E194" s="56">
        <v>0</v>
      </c>
      <c r="F194" s="56">
        <v>0</v>
      </c>
      <c r="G194" s="56">
        <v>0</v>
      </c>
      <c r="H194" s="55" t="str">
        <f t="shared" si="18"/>
        <v/>
      </c>
      <c r="J194" s="17">
        <f t="shared" si="21"/>
        <v>0</v>
      </c>
      <c r="L194" s="18">
        <f>F194-G194</f>
        <v>0</v>
      </c>
    </row>
    <row r="195" spans="1:12" ht="15" customHeight="1" x14ac:dyDescent="0.25">
      <c r="A195" s="71"/>
      <c r="B195" s="84"/>
      <c r="C195" s="76"/>
      <c r="D195" s="46" t="s">
        <v>18</v>
      </c>
      <c r="E195" s="56">
        <v>0</v>
      </c>
      <c r="F195" s="56">
        <v>0</v>
      </c>
      <c r="G195" s="56">
        <v>0</v>
      </c>
      <c r="H195" s="55" t="str">
        <f t="shared" si="18"/>
        <v/>
      </c>
      <c r="J195" s="17">
        <f t="shared" si="21"/>
        <v>0</v>
      </c>
      <c r="L195" s="18">
        <f>F195-G195</f>
        <v>0</v>
      </c>
    </row>
    <row r="196" spans="1:12" ht="16.5" customHeight="1" x14ac:dyDescent="0.25">
      <c r="A196" s="68" t="s">
        <v>188</v>
      </c>
      <c r="B196" s="73" t="s">
        <v>163</v>
      </c>
      <c r="C196" s="74" t="s">
        <v>11</v>
      </c>
      <c r="D196" s="46" t="s">
        <v>1</v>
      </c>
      <c r="E196" s="56">
        <v>5530.2</v>
      </c>
      <c r="F196" s="56">
        <v>5530.2</v>
      </c>
      <c r="G196" s="56">
        <v>5146.2</v>
      </c>
      <c r="H196" s="55">
        <f t="shared" si="18"/>
        <v>93.056308994249761</v>
      </c>
      <c r="J196" s="17">
        <f t="shared" ref="J196:J207" si="26">E196-F196</f>
        <v>0</v>
      </c>
    </row>
    <row r="197" spans="1:12" ht="15" customHeight="1" x14ac:dyDescent="0.25">
      <c r="A197" s="68"/>
      <c r="B197" s="73"/>
      <c r="C197" s="75"/>
      <c r="D197" s="46" t="s">
        <v>2</v>
      </c>
      <c r="E197" s="56">
        <f>E196-E198-E199</f>
        <v>0</v>
      </c>
      <c r="F197" s="56">
        <f>F196-F198-F199</f>
        <v>0</v>
      </c>
      <c r="G197" s="56">
        <f>G196-G198-G199</f>
        <v>0</v>
      </c>
      <c r="H197" s="55" t="str">
        <f t="shared" si="18"/>
        <v/>
      </c>
      <c r="J197" s="17">
        <f t="shared" si="26"/>
        <v>0</v>
      </c>
      <c r="L197" s="18">
        <f>F197-G197</f>
        <v>0</v>
      </c>
    </row>
    <row r="198" spans="1:12" ht="15" customHeight="1" x14ac:dyDescent="0.25">
      <c r="A198" s="68"/>
      <c r="B198" s="73"/>
      <c r="C198" s="75"/>
      <c r="D198" s="46" t="s">
        <v>3</v>
      </c>
      <c r="E198" s="56">
        <v>5530.2</v>
      </c>
      <c r="F198" s="56">
        <v>5530.2</v>
      </c>
      <c r="G198" s="56">
        <v>5146.2</v>
      </c>
      <c r="H198" s="55">
        <f t="shared" si="18"/>
        <v>93.056308994249761</v>
      </c>
      <c r="J198" s="17">
        <f t="shared" si="26"/>
        <v>0</v>
      </c>
      <c r="L198" s="18">
        <f>F198-G198</f>
        <v>384</v>
      </c>
    </row>
    <row r="199" spans="1:12" ht="15" customHeight="1" x14ac:dyDescent="0.25">
      <c r="A199" s="68"/>
      <c r="B199" s="73"/>
      <c r="C199" s="76"/>
      <c r="D199" s="46" t="s">
        <v>18</v>
      </c>
      <c r="E199" s="56">
        <v>0</v>
      </c>
      <c r="F199" s="56">
        <v>0</v>
      </c>
      <c r="G199" s="56">
        <v>0</v>
      </c>
      <c r="H199" s="55" t="str">
        <f t="shared" si="18"/>
        <v/>
      </c>
      <c r="J199" s="17">
        <f t="shared" si="26"/>
        <v>0</v>
      </c>
      <c r="L199" s="18">
        <f>F199-G199</f>
        <v>0</v>
      </c>
    </row>
    <row r="200" spans="1:12" ht="16.5" customHeight="1" x14ac:dyDescent="0.25">
      <c r="A200" s="68" t="s">
        <v>189</v>
      </c>
      <c r="B200" s="73" t="s">
        <v>46</v>
      </c>
      <c r="C200" s="74" t="s">
        <v>15</v>
      </c>
      <c r="D200" s="46" t="s">
        <v>1</v>
      </c>
      <c r="E200" s="56">
        <v>28045.8</v>
      </c>
      <c r="F200" s="56">
        <v>28045.8</v>
      </c>
      <c r="G200" s="56">
        <v>27968.1</v>
      </c>
      <c r="H200" s="55">
        <f t="shared" ref="H200:H265" si="27">IF((E200&gt;0), G200/E200*100, "")</f>
        <v>99.722953169458535</v>
      </c>
      <c r="J200" s="17">
        <f t="shared" si="26"/>
        <v>0</v>
      </c>
    </row>
    <row r="201" spans="1:12" ht="18.75" customHeight="1" x14ac:dyDescent="0.25">
      <c r="A201" s="68"/>
      <c r="B201" s="73"/>
      <c r="C201" s="75"/>
      <c r="D201" s="46" t="s">
        <v>2</v>
      </c>
      <c r="E201" s="56">
        <f>E200-E202-E203</f>
        <v>24286.7</v>
      </c>
      <c r="F201" s="56">
        <f>F200-F202-F203</f>
        <v>24286.7</v>
      </c>
      <c r="G201" s="56">
        <f>G200-G202-G203</f>
        <v>24220.1</v>
      </c>
      <c r="H201" s="55">
        <f t="shared" si="27"/>
        <v>99.725775836157226</v>
      </c>
      <c r="J201" s="17">
        <f t="shared" si="26"/>
        <v>0</v>
      </c>
      <c r="L201" s="18">
        <f>F201-G201</f>
        <v>66.600000000002183</v>
      </c>
    </row>
    <row r="202" spans="1:12" ht="24" customHeight="1" x14ac:dyDescent="0.25">
      <c r="A202" s="68"/>
      <c r="B202" s="73"/>
      <c r="C202" s="75"/>
      <c r="D202" s="46" t="s">
        <v>3</v>
      </c>
      <c r="E202" s="56">
        <v>3759.1</v>
      </c>
      <c r="F202" s="56">
        <v>3759.1</v>
      </c>
      <c r="G202" s="56">
        <v>3748</v>
      </c>
      <c r="H202" s="55">
        <f t="shared" si="27"/>
        <v>99.704716554494439</v>
      </c>
      <c r="J202" s="17">
        <f t="shared" si="26"/>
        <v>0</v>
      </c>
      <c r="L202" s="18">
        <f>F202-G202</f>
        <v>11.099999999999909</v>
      </c>
    </row>
    <row r="203" spans="1:12" ht="21.75" customHeight="1" x14ac:dyDescent="0.25">
      <c r="A203" s="68"/>
      <c r="B203" s="73"/>
      <c r="C203" s="76"/>
      <c r="D203" s="46" t="s">
        <v>18</v>
      </c>
      <c r="E203" s="56">
        <v>0</v>
      </c>
      <c r="F203" s="56">
        <v>0</v>
      </c>
      <c r="G203" s="56">
        <v>0</v>
      </c>
      <c r="H203" s="55" t="str">
        <f t="shared" si="27"/>
        <v/>
      </c>
      <c r="J203" s="17">
        <f t="shared" si="26"/>
        <v>0</v>
      </c>
      <c r="L203" s="18">
        <f>F203-G203</f>
        <v>0</v>
      </c>
    </row>
    <row r="204" spans="1:12" ht="16.5" customHeight="1" x14ac:dyDescent="0.25">
      <c r="A204" s="68">
        <v>4</v>
      </c>
      <c r="B204" s="87" t="s">
        <v>164</v>
      </c>
      <c r="C204" s="88"/>
      <c r="D204" s="46" t="s">
        <v>1</v>
      </c>
      <c r="E204" s="56">
        <f t="shared" ref="E204:G207" si="28">E216+E228+E232+E236+E240</f>
        <v>1008797.6</v>
      </c>
      <c r="F204" s="56">
        <f>F216+F228+F232+F236+F240</f>
        <v>1008797.6</v>
      </c>
      <c r="G204" s="56">
        <f t="shared" si="28"/>
        <v>1008521</v>
      </c>
      <c r="H204" s="55">
        <f t="shared" si="27"/>
        <v>99.972581219463649</v>
      </c>
      <c r="J204" s="17">
        <f t="shared" si="26"/>
        <v>0</v>
      </c>
    </row>
    <row r="205" spans="1:12" ht="16.5" customHeight="1" x14ac:dyDescent="0.25">
      <c r="A205" s="68"/>
      <c r="B205" s="89"/>
      <c r="C205" s="90"/>
      <c r="D205" s="46" t="s">
        <v>2</v>
      </c>
      <c r="E205" s="56">
        <f t="shared" si="28"/>
        <v>996898.4</v>
      </c>
      <c r="F205" s="56">
        <f t="shared" si="28"/>
        <v>996898.4</v>
      </c>
      <c r="G205" s="56">
        <f t="shared" si="28"/>
        <v>996772.79999999993</v>
      </c>
      <c r="H205" s="55">
        <f t="shared" si="27"/>
        <v>99.987400922701838</v>
      </c>
      <c r="J205" s="17">
        <f t="shared" si="26"/>
        <v>0</v>
      </c>
      <c r="L205" s="18">
        <f>F205-G205</f>
        <v>125.60000000009313</v>
      </c>
    </row>
    <row r="206" spans="1:12" ht="16.5" customHeight="1" x14ac:dyDescent="0.25">
      <c r="A206" s="68"/>
      <c r="B206" s="89"/>
      <c r="C206" s="90"/>
      <c r="D206" s="46" t="s">
        <v>3</v>
      </c>
      <c r="E206" s="56">
        <f t="shared" si="28"/>
        <v>11776.4</v>
      </c>
      <c r="F206" s="56">
        <f t="shared" si="28"/>
        <v>11776.400000000001</v>
      </c>
      <c r="G206" s="56">
        <f t="shared" si="28"/>
        <v>11625.400000000001</v>
      </c>
      <c r="H206" s="55">
        <f t="shared" si="27"/>
        <v>98.717774532115087</v>
      </c>
      <c r="J206" s="17">
        <f t="shared" si="26"/>
        <v>0</v>
      </c>
      <c r="L206" s="18">
        <f>F206-G206</f>
        <v>151</v>
      </c>
    </row>
    <row r="207" spans="1:12" ht="16.5" customHeight="1" x14ac:dyDescent="0.25">
      <c r="A207" s="68"/>
      <c r="B207" s="91"/>
      <c r="C207" s="92"/>
      <c r="D207" s="46" t="s">
        <v>18</v>
      </c>
      <c r="E207" s="56">
        <f t="shared" si="28"/>
        <v>122.8</v>
      </c>
      <c r="F207" s="56">
        <f t="shared" si="28"/>
        <v>122.8</v>
      </c>
      <c r="G207" s="56">
        <f t="shared" si="28"/>
        <v>122.8</v>
      </c>
      <c r="H207" s="55">
        <f t="shared" si="27"/>
        <v>100</v>
      </c>
      <c r="J207" s="17">
        <f t="shared" si="26"/>
        <v>0</v>
      </c>
      <c r="L207" s="18">
        <f>F207-G207</f>
        <v>0</v>
      </c>
    </row>
    <row r="208" spans="1:12" ht="15" hidden="1" customHeight="1" x14ac:dyDescent="0.25">
      <c r="A208" s="42"/>
      <c r="B208" s="19"/>
      <c r="C208" s="20"/>
      <c r="D208" s="46"/>
      <c r="E208" s="56">
        <f t="shared" ref="E208:G211" si="29">E220+E224+E228+E232+E236+E240</f>
        <v>1008797.6</v>
      </c>
      <c r="F208" s="56">
        <f t="shared" si="29"/>
        <v>1008797.6</v>
      </c>
      <c r="G208" s="56">
        <f t="shared" si="29"/>
        <v>1008521</v>
      </c>
      <c r="H208" s="55">
        <f t="shared" si="27"/>
        <v>99.972581219463649</v>
      </c>
      <c r="I208" s="15"/>
    </row>
    <row r="209" spans="1:12" ht="15" hidden="1" customHeight="1" x14ac:dyDescent="0.25">
      <c r="A209" s="42"/>
      <c r="B209" s="19"/>
      <c r="C209" s="20"/>
      <c r="D209" s="46"/>
      <c r="E209" s="56">
        <f t="shared" si="29"/>
        <v>996898.4</v>
      </c>
      <c r="F209" s="56">
        <f t="shared" si="29"/>
        <v>996898.4</v>
      </c>
      <c r="G209" s="56">
        <f t="shared" si="29"/>
        <v>996772.79999999993</v>
      </c>
      <c r="H209" s="55">
        <f t="shared" si="27"/>
        <v>99.987400922701838</v>
      </c>
      <c r="I209" s="15"/>
    </row>
    <row r="210" spans="1:12" ht="15" hidden="1" customHeight="1" x14ac:dyDescent="0.25">
      <c r="A210" s="42"/>
      <c r="B210" s="19"/>
      <c r="C210" s="20"/>
      <c r="D210" s="46"/>
      <c r="E210" s="56">
        <f t="shared" si="29"/>
        <v>11776.4</v>
      </c>
      <c r="F210" s="56">
        <f t="shared" si="29"/>
        <v>11776.400000000001</v>
      </c>
      <c r="G210" s="56">
        <f t="shared" si="29"/>
        <v>11625.400000000001</v>
      </c>
      <c r="H210" s="55">
        <f t="shared" si="27"/>
        <v>98.717774532115087</v>
      </c>
      <c r="I210" s="15"/>
    </row>
    <row r="211" spans="1:12" ht="15" hidden="1" customHeight="1" x14ac:dyDescent="0.25">
      <c r="A211" s="42"/>
      <c r="B211" s="19"/>
      <c r="C211" s="20"/>
      <c r="D211" s="46"/>
      <c r="E211" s="56">
        <f t="shared" si="29"/>
        <v>122.8</v>
      </c>
      <c r="F211" s="56">
        <f t="shared" si="29"/>
        <v>122.8</v>
      </c>
      <c r="G211" s="56">
        <f t="shared" si="29"/>
        <v>122.8</v>
      </c>
      <c r="H211" s="55">
        <f t="shared" si="27"/>
        <v>100</v>
      </c>
      <c r="I211" s="15"/>
    </row>
    <row r="212" spans="1:12" ht="15" hidden="1" customHeight="1" x14ac:dyDescent="0.25">
      <c r="A212" s="42"/>
      <c r="B212" s="19"/>
      <c r="C212" s="20"/>
      <c r="D212" s="46"/>
      <c r="E212" s="56">
        <f t="shared" ref="E212:G215" si="30">E208-E204</f>
        <v>0</v>
      </c>
      <c r="F212" s="56">
        <f t="shared" si="30"/>
        <v>0</v>
      </c>
      <c r="G212" s="56">
        <f t="shared" si="30"/>
        <v>0</v>
      </c>
      <c r="H212" s="55" t="str">
        <f t="shared" si="27"/>
        <v/>
      </c>
      <c r="I212" s="15"/>
    </row>
    <row r="213" spans="1:12" ht="15" hidden="1" customHeight="1" x14ac:dyDescent="0.25">
      <c r="A213" s="42"/>
      <c r="B213" s="19"/>
      <c r="C213" s="20"/>
      <c r="D213" s="46"/>
      <c r="E213" s="56">
        <f t="shared" si="30"/>
        <v>0</v>
      </c>
      <c r="F213" s="56">
        <f t="shared" si="30"/>
        <v>0</v>
      </c>
      <c r="G213" s="56">
        <f t="shared" si="30"/>
        <v>0</v>
      </c>
      <c r="H213" s="55" t="str">
        <f t="shared" si="27"/>
        <v/>
      </c>
      <c r="I213" s="15"/>
    </row>
    <row r="214" spans="1:12" ht="15" hidden="1" customHeight="1" x14ac:dyDescent="0.25">
      <c r="A214" s="42"/>
      <c r="B214" s="19"/>
      <c r="C214" s="20"/>
      <c r="D214" s="46"/>
      <c r="E214" s="56">
        <f t="shared" si="30"/>
        <v>0</v>
      </c>
      <c r="F214" s="56">
        <f t="shared" si="30"/>
        <v>0</v>
      </c>
      <c r="G214" s="56">
        <f t="shared" si="30"/>
        <v>0</v>
      </c>
      <c r="H214" s="55" t="str">
        <f t="shared" si="27"/>
        <v/>
      </c>
      <c r="I214" s="15"/>
    </row>
    <row r="215" spans="1:12" ht="15" hidden="1" customHeight="1" x14ac:dyDescent="0.25">
      <c r="A215" s="42"/>
      <c r="B215" s="19"/>
      <c r="C215" s="20"/>
      <c r="D215" s="46"/>
      <c r="E215" s="56">
        <f t="shared" si="30"/>
        <v>0</v>
      </c>
      <c r="F215" s="56">
        <f t="shared" si="30"/>
        <v>0</v>
      </c>
      <c r="G215" s="56">
        <f t="shared" si="30"/>
        <v>0</v>
      </c>
      <c r="H215" s="55" t="str">
        <f t="shared" si="27"/>
        <v/>
      </c>
      <c r="I215" s="15"/>
    </row>
    <row r="216" spans="1:12" ht="15" customHeight="1" x14ac:dyDescent="0.25">
      <c r="A216" s="68" t="s">
        <v>190</v>
      </c>
      <c r="B216" s="73" t="s">
        <v>47</v>
      </c>
      <c r="C216" s="21"/>
      <c r="D216" s="46" t="s">
        <v>1</v>
      </c>
      <c r="E216" s="56">
        <f t="shared" ref="E216:G219" si="31">E220+E224</f>
        <v>17289</v>
      </c>
      <c r="F216" s="56">
        <f t="shared" si="31"/>
        <v>17289</v>
      </c>
      <c r="G216" s="56">
        <f t="shared" si="31"/>
        <v>17202.599999999999</v>
      </c>
      <c r="H216" s="55">
        <f t="shared" si="27"/>
        <v>99.500260281103579</v>
      </c>
      <c r="J216" s="17">
        <f t="shared" ref="J216:J247" si="32">E216-F216</f>
        <v>0</v>
      </c>
    </row>
    <row r="217" spans="1:12" ht="15" customHeight="1" x14ac:dyDescent="0.25">
      <c r="A217" s="68"/>
      <c r="B217" s="73"/>
      <c r="C217" s="23"/>
      <c r="D217" s="46" t="s">
        <v>2</v>
      </c>
      <c r="E217" s="56">
        <f t="shared" si="31"/>
        <v>17289</v>
      </c>
      <c r="F217" s="56">
        <f t="shared" si="31"/>
        <v>17289</v>
      </c>
      <c r="G217" s="56">
        <f t="shared" si="31"/>
        <v>17202.599999999999</v>
      </c>
      <c r="H217" s="55">
        <f t="shared" si="27"/>
        <v>99.500260281103579</v>
      </c>
      <c r="J217" s="17">
        <f t="shared" si="32"/>
        <v>0</v>
      </c>
      <c r="L217" s="18">
        <f>F217-G217</f>
        <v>86.400000000001455</v>
      </c>
    </row>
    <row r="218" spans="1:12" ht="15" customHeight="1" x14ac:dyDescent="0.25">
      <c r="A218" s="68"/>
      <c r="B218" s="73"/>
      <c r="C218" s="23"/>
      <c r="D218" s="46" t="s">
        <v>3</v>
      </c>
      <c r="E218" s="56">
        <f t="shared" si="31"/>
        <v>0</v>
      </c>
      <c r="F218" s="56">
        <f t="shared" si="31"/>
        <v>0</v>
      </c>
      <c r="G218" s="56">
        <f t="shared" si="31"/>
        <v>0</v>
      </c>
      <c r="H218" s="55" t="str">
        <f t="shared" si="27"/>
        <v/>
      </c>
      <c r="J218" s="17">
        <f t="shared" si="32"/>
        <v>0</v>
      </c>
      <c r="L218" s="18">
        <f>F218-G218</f>
        <v>0</v>
      </c>
    </row>
    <row r="219" spans="1:12" ht="15" customHeight="1" x14ac:dyDescent="0.25">
      <c r="A219" s="68"/>
      <c r="B219" s="73"/>
      <c r="C219" s="24"/>
      <c r="D219" s="46" t="s">
        <v>18</v>
      </c>
      <c r="E219" s="56">
        <f t="shared" si="31"/>
        <v>0</v>
      </c>
      <c r="F219" s="56">
        <f t="shared" si="31"/>
        <v>0</v>
      </c>
      <c r="G219" s="56">
        <f t="shared" si="31"/>
        <v>0</v>
      </c>
      <c r="H219" s="55" t="str">
        <f t="shared" si="27"/>
        <v/>
      </c>
      <c r="J219" s="17">
        <f t="shared" si="32"/>
        <v>0</v>
      </c>
      <c r="L219" s="18">
        <f>F219-G219</f>
        <v>0</v>
      </c>
    </row>
    <row r="220" spans="1:12" ht="15" customHeight="1" x14ac:dyDescent="0.25">
      <c r="A220" s="68"/>
      <c r="B220" s="73"/>
      <c r="C220" s="74" t="s">
        <v>26</v>
      </c>
      <c r="D220" s="46" t="s">
        <v>1</v>
      </c>
      <c r="E220" s="56">
        <v>737.7</v>
      </c>
      <c r="F220" s="56">
        <v>737.7</v>
      </c>
      <c r="G220" s="56">
        <v>651.29999999999995</v>
      </c>
      <c r="H220" s="55">
        <f t="shared" si="27"/>
        <v>88.287921919479444</v>
      </c>
      <c r="J220" s="17">
        <f t="shared" si="32"/>
        <v>0</v>
      </c>
    </row>
    <row r="221" spans="1:12" ht="15" customHeight="1" x14ac:dyDescent="0.25">
      <c r="A221" s="68"/>
      <c r="B221" s="73"/>
      <c r="C221" s="75"/>
      <c r="D221" s="46" t="s">
        <v>2</v>
      </c>
      <c r="E221" s="56">
        <f>E220-E222-E223</f>
        <v>737.7</v>
      </c>
      <c r="F221" s="56">
        <f>F220-F222-F223</f>
        <v>737.7</v>
      </c>
      <c r="G221" s="56">
        <f>G220-G222-G223</f>
        <v>651.29999999999995</v>
      </c>
      <c r="H221" s="55">
        <f t="shared" si="27"/>
        <v>88.287921919479444</v>
      </c>
      <c r="J221" s="17">
        <f t="shared" si="32"/>
        <v>0</v>
      </c>
      <c r="L221" s="18">
        <f>F221-G221</f>
        <v>86.400000000000091</v>
      </c>
    </row>
    <row r="222" spans="1:12" ht="15" customHeight="1" x14ac:dyDescent="0.25">
      <c r="A222" s="68"/>
      <c r="B222" s="73"/>
      <c r="C222" s="75"/>
      <c r="D222" s="46" t="s">
        <v>3</v>
      </c>
      <c r="E222" s="56">
        <v>0</v>
      </c>
      <c r="F222" s="56">
        <v>0</v>
      </c>
      <c r="G222" s="56">
        <v>0</v>
      </c>
      <c r="H222" s="55" t="str">
        <f t="shared" si="27"/>
        <v/>
      </c>
      <c r="J222" s="17">
        <f t="shared" si="32"/>
        <v>0</v>
      </c>
      <c r="L222" s="18">
        <f>F222-G222</f>
        <v>0</v>
      </c>
    </row>
    <row r="223" spans="1:12" ht="15" customHeight="1" x14ac:dyDescent="0.25">
      <c r="A223" s="68"/>
      <c r="B223" s="73"/>
      <c r="C223" s="76"/>
      <c r="D223" s="46" t="s">
        <v>18</v>
      </c>
      <c r="E223" s="56">
        <v>0</v>
      </c>
      <c r="F223" s="56">
        <v>0</v>
      </c>
      <c r="G223" s="56">
        <v>0</v>
      </c>
      <c r="H223" s="55" t="str">
        <f t="shared" si="27"/>
        <v/>
      </c>
      <c r="J223" s="17">
        <f t="shared" si="32"/>
        <v>0</v>
      </c>
      <c r="L223" s="18">
        <f>F223-G223</f>
        <v>0</v>
      </c>
    </row>
    <row r="224" spans="1:12" ht="15" customHeight="1" x14ac:dyDescent="0.25">
      <c r="A224" s="68"/>
      <c r="B224" s="73"/>
      <c r="C224" s="74" t="s">
        <v>8</v>
      </c>
      <c r="D224" s="46" t="s">
        <v>1</v>
      </c>
      <c r="E224" s="56">
        <v>16551.3</v>
      </c>
      <c r="F224" s="56">
        <v>16551.3</v>
      </c>
      <c r="G224" s="56">
        <v>16551.3</v>
      </c>
      <c r="H224" s="55">
        <f t="shared" si="27"/>
        <v>100</v>
      </c>
      <c r="J224" s="17">
        <f t="shared" si="32"/>
        <v>0</v>
      </c>
    </row>
    <row r="225" spans="1:12" ht="15" customHeight="1" x14ac:dyDescent="0.25">
      <c r="A225" s="68"/>
      <c r="B225" s="73"/>
      <c r="C225" s="75"/>
      <c r="D225" s="46" t="s">
        <v>2</v>
      </c>
      <c r="E225" s="56">
        <f>E224-E226-E227</f>
        <v>16551.3</v>
      </c>
      <c r="F225" s="56">
        <f>F224-F226-F227</f>
        <v>16551.3</v>
      </c>
      <c r="G225" s="56">
        <f>G224-G226-G227</f>
        <v>16551.3</v>
      </c>
      <c r="H225" s="55">
        <f t="shared" si="27"/>
        <v>100</v>
      </c>
      <c r="J225" s="17">
        <f t="shared" si="32"/>
        <v>0</v>
      </c>
      <c r="L225" s="18">
        <f>F225-G225</f>
        <v>0</v>
      </c>
    </row>
    <row r="226" spans="1:12" ht="15" customHeight="1" x14ac:dyDescent="0.25">
      <c r="A226" s="68"/>
      <c r="B226" s="73"/>
      <c r="C226" s="75"/>
      <c r="D226" s="46" t="s">
        <v>3</v>
      </c>
      <c r="E226" s="56">
        <v>0</v>
      </c>
      <c r="F226" s="56">
        <v>0</v>
      </c>
      <c r="G226" s="56">
        <v>0</v>
      </c>
      <c r="H226" s="55" t="str">
        <f t="shared" si="27"/>
        <v/>
      </c>
      <c r="J226" s="17">
        <f t="shared" si="32"/>
        <v>0</v>
      </c>
      <c r="L226" s="18">
        <f>F226-G226</f>
        <v>0</v>
      </c>
    </row>
    <row r="227" spans="1:12" ht="15" customHeight="1" x14ac:dyDescent="0.25">
      <c r="A227" s="68"/>
      <c r="B227" s="73"/>
      <c r="C227" s="76"/>
      <c r="D227" s="46" t="s">
        <v>18</v>
      </c>
      <c r="E227" s="56">
        <v>0</v>
      </c>
      <c r="F227" s="56">
        <v>0</v>
      </c>
      <c r="G227" s="56">
        <v>0</v>
      </c>
      <c r="H227" s="55" t="str">
        <f t="shared" si="27"/>
        <v/>
      </c>
      <c r="J227" s="17">
        <f t="shared" si="32"/>
        <v>0</v>
      </c>
      <c r="L227" s="18">
        <f>F227-G227</f>
        <v>0</v>
      </c>
    </row>
    <row r="228" spans="1:12" ht="15" customHeight="1" x14ac:dyDescent="0.25">
      <c r="A228" s="68" t="s">
        <v>191</v>
      </c>
      <c r="B228" s="73" t="s">
        <v>48</v>
      </c>
      <c r="C228" s="74" t="s">
        <v>8</v>
      </c>
      <c r="D228" s="46" t="s">
        <v>1</v>
      </c>
      <c r="E228" s="56">
        <v>264656.40000000002</v>
      </c>
      <c r="F228" s="56">
        <v>264656.40000000002</v>
      </c>
      <c r="G228" s="56">
        <v>264656.40000000002</v>
      </c>
      <c r="H228" s="55">
        <f t="shared" si="27"/>
        <v>100</v>
      </c>
      <c r="J228" s="17">
        <f t="shared" si="32"/>
        <v>0</v>
      </c>
    </row>
    <row r="229" spans="1:12" ht="15" customHeight="1" x14ac:dyDescent="0.25">
      <c r="A229" s="68"/>
      <c r="B229" s="73"/>
      <c r="C229" s="75"/>
      <c r="D229" s="46" t="s">
        <v>2</v>
      </c>
      <c r="E229" s="56">
        <f>E228-E230-E231</f>
        <v>264656.40000000002</v>
      </c>
      <c r="F229" s="56">
        <f>F228-F230-F231</f>
        <v>264656.40000000002</v>
      </c>
      <c r="G229" s="56">
        <f>G228-G230-G231</f>
        <v>264656.40000000002</v>
      </c>
      <c r="H229" s="55">
        <f t="shared" si="27"/>
        <v>100</v>
      </c>
      <c r="J229" s="17">
        <f t="shared" si="32"/>
        <v>0</v>
      </c>
      <c r="L229" s="18">
        <f>F229-G229</f>
        <v>0</v>
      </c>
    </row>
    <row r="230" spans="1:12" ht="15" customHeight="1" x14ac:dyDescent="0.25">
      <c r="A230" s="68"/>
      <c r="B230" s="73"/>
      <c r="C230" s="75"/>
      <c r="D230" s="46" t="s">
        <v>3</v>
      </c>
      <c r="E230" s="56">
        <v>0</v>
      </c>
      <c r="F230" s="56">
        <v>0</v>
      </c>
      <c r="G230" s="56">
        <v>0</v>
      </c>
      <c r="H230" s="55" t="str">
        <f t="shared" si="27"/>
        <v/>
      </c>
      <c r="J230" s="17">
        <f t="shared" si="32"/>
        <v>0</v>
      </c>
      <c r="L230" s="18">
        <f>F230-G230</f>
        <v>0</v>
      </c>
    </row>
    <row r="231" spans="1:12" ht="15" customHeight="1" x14ac:dyDescent="0.25">
      <c r="A231" s="68"/>
      <c r="B231" s="73"/>
      <c r="C231" s="76"/>
      <c r="D231" s="46" t="s">
        <v>18</v>
      </c>
      <c r="E231" s="56">
        <v>0</v>
      </c>
      <c r="F231" s="56">
        <v>0</v>
      </c>
      <c r="G231" s="56">
        <v>0</v>
      </c>
      <c r="H231" s="55" t="str">
        <f t="shared" si="27"/>
        <v/>
      </c>
      <c r="J231" s="17">
        <f t="shared" si="32"/>
        <v>0</v>
      </c>
      <c r="L231" s="18">
        <f>F231-G231</f>
        <v>0</v>
      </c>
    </row>
    <row r="232" spans="1:12" ht="15" customHeight="1" x14ac:dyDescent="0.25">
      <c r="A232" s="68" t="s">
        <v>192</v>
      </c>
      <c r="B232" s="73" t="s">
        <v>49</v>
      </c>
      <c r="C232" s="74" t="s">
        <v>8</v>
      </c>
      <c r="D232" s="46" t="s">
        <v>1</v>
      </c>
      <c r="E232" s="56">
        <v>85447.7</v>
      </c>
      <c r="F232" s="56">
        <v>85447.7</v>
      </c>
      <c r="G232" s="56">
        <v>85446.6</v>
      </c>
      <c r="H232" s="55">
        <f t="shared" si="27"/>
        <v>99.998712662833526</v>
      </c>
      <c r="J232" s="17">
        <f t="shared" si="32"/>
        <v>0</v>
      </c>
    </row>
    <row r="233" spans="1:12" ht="15" customHeight="1" x14ac:dyDescent="0.25">
      <c r="A233" s="68"/>
      <c r="B233" s="73"/>
      <c r="C233" s="75"/>
      <c r="D233" s="46" t="s">
        <v>2</v>
      </c>
      <c r="E233" s="56">
        <f>E232-E234-E235</f>
        <v>85447.7</v>
      </c>
      <c r="F233" s="56">
        <f>F232-F234-F235</f>
        <v>85447.7</v>
      </c>
      <c r="G233" s="56">
        <f>G232-G234-G235</f>
        <v>85446.6</v>
      </c>
      <c r="H233" s="55">
        <f t="shared" si="27"/>
        <v>99.998712662833526</v>
      </c>
      <c r="J233" s="17">
        <f t="shared" si="32"/>
        <v>0</v>
      </c>
      <c r="L233" s="18">
        <f>F233-G233</f>
        <v>1.0999999999912689</v>
      </c>
    </row>
    <row r="234" spans="1:12" ht="15" customHeight="1" x14ac:dyDescent="0.25">
      <c r="A234" s="68"/>
      <c r="B234" s="73"/>
      <c r="C234" s="75"/>
      <c r="D234" s="46" t="s">
        <v>3</v>
      </c>
      <c r="E234" s="56">
        <v>0</v>
      </c>
      <c r="F234" s="56">
        <v>0</v>
      </c>
      <c r="G234" s="56">
        <v>0</v>
      </c>
      <c r="H234" s="55" t="str">
        <f t="shared" si="27"/>
        <v/>
      </c>
      <c r="J234" s="17">
        <f t="shared" si="32"/>
        <v>0</v>
      </c>
      <c r="L234" s="18">
        <f>F234-G234</f>
        <v>0</v>
      </c>
    </row>
    <row r="235" spans="1:12" ht="15" customHeight="1" x14ac:dyDescent="0.25">
      <c r="A235" s="68"/>
      <c r="B235" s="73"/>
      <c r="C235" s="76"/>
      <c r="D235" s="46" t="s">
        <v>18</v>
      </c>
      <c r="E235" s="56">
        <v>0</v>
      </c>
      <c r="F235" s="56">
        <v>0</v>
      </c>
      <c r="G235" s="56">
        <v>0</v>
      </c>
      <c r="H235" s="55" t="str">
        <f t="shared" si="27"/>
        <v/>
      </c>
      <c r="J235" s="17">
        <f t="shared" si="32"/>
        <v>0</v>
      </c>
      <c r="L235" s="18">
        <f>F235-G235</f>
        <v>0</v>
      </c>
    </row>
    <row r="236" spans="1:12" ht="16.5" customHeight="1" x14ac:dyDescent="0.25">
      <c r="A236" s="68" t="s">
        <v>193</v>
      </c>
      <c r="B236" s="73" t="s">
        <v>50</v>
      </c>
      <c r="C236" s="74" t="s">
        <v>8</v>
      </c>
      <c r="D236" s="46" t="s">
        <v>1</v>
      </c>
      <c r="E236" s="56">
        <v>632342.1</v>
      </c>
      <c r="F236" s="56">
        <v>632342.1</v>
      </c>
      <c r="G236" s="56">
        <v>632191.1</v>
      </c>
      <c r="H236" s="55">
        <f t="shared" si="27"/>
        <v>99.976120520838336</v>
      </c>
      <c r="J236" s="17">
        <f t="shared" si="32"/>
        <v>0</v>
      </c>
    </row>
    <row r="237" spans="1:12" ht="15" customHeight="1" x14ac:dyDescent="0.25">
      <c r="A237" s="68"/>
      <c r="B237" s="73"/>
      <c r="C237" s="75"/>
      <c r="D237" s="46" t="s">
        <v>2</v>
      </c>
      <c r="E237" s="56">
        <f>E236-E238-E239</f>
        <v>620442.89999999991</v>
      </c>
      <c r="F237" s="56">
        <f>F236-F238-F239</f>
        <v>620442.89999999991</v>
      </c>
      <c r="G237" s="56">
        <f>G236-G238-G239</f>
        <v>620442.89999999991</v>
      </c>
      <c r="H237" s="55">
        <f t="shared" si="27"/>
        <v>100</v>
      </c>
      <c r="J237" s="17">
        <f t="shared" si="32"/>
        <v>0</v>
      </c>
      <c r="L237" s="18">
        <f>F237-G237</f>
        <v>0</v>
      </c>
    </row>
    <row r="238" spans="1:12" ht="15" customHeight="1" x14ac:dyDescent="0.25">
      <c r="A238" s="68"/>
      <c r="B238" s="73"/>
      <c r="C238" s="75"/>
      <c r="D238" s="46" t="s">
        <v>3</v>
      </c>
      <c r="E238" s="56">
        <v>11776.4</v>
      </c>
      <c r="F238" s="56">
        <f>11899.2-122.8</f>
        <v>11776.400000000001</v>
      </c>
      <c r="G238" s="56">
        <f>11748.2-122.8</f>
        <v>11625.400000000001</v>
      </c>
      <c r="H238" s="55">
        <f t="shared" si="27"/>
        <v>98.717774532115087</v>
      </c>
      <c r="J238" s="17">
        <f>E238-F238</f>
        <v>0</v>
      </c>
      <c r="L238" s="18">
        <f>F238-G238</f>
        <v>151</v>
      </c>
    </row>
    <row r="239" spans="1:12" ht="15" customHeight="1" x14ac:dyDescent="0.25">
      <c r="A239" s="68"/>
      <c r="B239" s="73"/>
      <c r="C239" s="76"/>
      <c r="D239" s="46" t="s">
        <v>18</v>
      </c>
      <c r="E239" s="56">
        <v>122.8</v>
      </c>
      <c r="F239" s="56">
        <v>122.8</v>
      </c>
      <c r="G239" s="56">
        <v>122.8</v>
      </c>
      <c r="H239" s="55">
        <f t="shared" si="27"/>
        <v>100</v>
      </c>
      <c r="J239" s="17">
        <f t="shared" si="32"/>
        <v>0</v>
      </c>
      <c r="L239" s="18">
        <f>F239-G239</f>
        <v>0</v>
      </c>
    </row>
    <row r="240" spans="1:12" ht="16.5" customHeight="1" x14ac:dyDescent="0.25">
      <c r="A240" s="68" t="s">
        <v>194</v>
      </c>
      <c r="B240" s="73" t="s">
        <v>243</v>
      </c>
      <c r="C240" s="74" t="s">
        <v>8</v>
      </c>
      <c r="D240" s="46" t="s">
        <v>1</v>
      </c>
      <c r="E240" s="56">
        <v>9062.4</v>
      </c>
      <c r="F240" s="56">
        <v>9062.4</v>
      </c>
      <c r="G240" s="56">
        <v>9024.2999999999993</v>
      </c>
      <c r="H240" s="55">
        <f t="shared" si="27"/>
        <v>99.579581567796609</v>
      </c>
      <c r="J240" s="17">
        <f t="shared" si="32"/>
        <v>0</v>
      </c>
    </row>
    <row r="241" spans="1:12" ht="15" customHeight="1" x14ac:dyDescent="0.25">
      <c r="A241" s="68"/>
      <c r="B241" s="73"/>
      <c r="C241" s="75"/>
      <c r="D241" s="46" t="s">
        <v>2</v>
      </c>
      <c r="E241" s="56">
        <f>E240-E242-E243</f>
        <v>9062.4</v>
      </c>
      <c r="F241" s="56">
        <f>F240-F242-F243</f>
        <v>9062.4</v>
      </c>
      <c r="G241" s="56">
        <f>G240-G242-G243</f>
        <v>9024.2999999999993</v>
      </c>
      <c r="H241" s="55">
        <f t="shared" si="27"/>
        <v>99.579581567796609</v>
      </c>
      <c r="J241" s="17">
        <f>E241-F241</f>
        <v>0</v>
      </c>
      <c r="L241" s="18">
        <f>F241-G241</f>
        <v>38.100000000000364</v>
      </c>
    </row>
    <row r="242" spans="1:12" ht="15" customHeight="1" x14ac:dyDescent="0.25">
      <c r="A242" s="68"/>
      <c r="B242" s="73"/>
      <c r="C242" s="75"/>
      <c r="D242" s="46" t="s">
        <v>3</v>
      </c>
      <c r="E242" s="56">
        <v>0</v>
      </c>
      <c r="F242" s="56">
        <v>0</v>
      </c>
      <c r="G242" s="56">
        <v>0</v>
      </c>
      <c r="H242" s="55" t="str">
        <f t="shared" si="27"/>
        <v/>
      </c>
      <c r="J242" s="17">
        <f t="shared" si="32"/>
        <v>0</v>
      </c>
      <c r="L242" s="18">
        <f>F242-G242</f>
        <v>0</v>
      </c>
    </row>
    <row r="243" spans="1:12" ht="15" customHeight="1" x14ac:dyDescent="0.25">
      <c r="A243" s="68"/>
      <c r="B243" s="73"/>
      <c r="C243" s="76"/>
      <c r="D243" s="46" t="s">
        <v>18</v>
      </c>
      <c r="E243" s="56">
        <v>0</v>
      </c>
      <c r="F243" s="56">
        <v>0</v>
      </c>
      <c r="G243" s="56">
        <v>0</v>
      </c>
      <c r="H243" s="55" t="str">
        <f t="shared" si="27"/>
        <v/>
      </c>
      <c r="J243" s="17">
        <f t="shared" si="32"/>
        <v>0</v>
      </c>
      <c r="L243" s="18">
        <f>F243-G243</f>
        <v>0</v>
      </c>
    </row>
    <row r="244" spans="1:12" ht="22.5" customHeight="1" x14ac:dyDescent="0.25">
      <c r="A244" s="68">
        <v>5</v>
      </c>
      <c r="B244" s="87" t="s">
        <v>159</v>
      </c>
      <c r="C244" s="88"/>
      <c r="D244" s="46" t="s">
        <v>1</v>
      </c>
      <c r="E244" s="56">
        <f>574039.6+E256</f>
        <v>601492.19999999995</v>
      </c>
      <c r="F244" s="56">
        <v>574039.6</v>
      </c>
      <c r="G244" s="56">
        <v>530483.6</v>
      </c>
      <c r="H244" s="55">
        <f t="shared" si="27"/>
        <v>88.194593379598274</v>
      </c>
      <c r="J244" s="17">
        <f t="shared" si="32"/>
        <v>27452.599999999977</v>
      </c>
    </row>
    <row r="245" spans="1:12" ht="20.25" customHeight="1" x14ac:dyDescent="0.25">
      <c r="A245" s="68"/>
      <c r="B245" s="89"/>
      <c r="C245" s="90"/>
      <c r="D245" s="46" t="s">
        <v>2</v>
      </c>
      <c r="E245" s="56">
        <v>456884.89999999997</v>
      </c>
      <c r="F245" s="56">
        <v>456884.89999999997</v>
      </c>
      <c r="G245" s="56">
        <v>434633.89999999997</v>
      </c>
      <c r="H245" s="55">
        <f t="shared" si="27"/>
        <v>95.129845613194917</v>
      </c>
      <c r="J245" s="17">
        <f t="shared" si="32"/>
        <v>0</v>
      </c>
      <c r="L245" s="18">
        <f>F245-G245</f>
        <v>22251</v>
      </c>
    </row>
    <row r="246" spans="1:12" ht="24.75" customHeight="1" x14ac:dyDescent="0.25">
      <c r="A246" s="68"/>
      <c r="B246" s="89"/>
      <c r="C246" s="90"/>
      <c r="D246" s="46" t="s">
        <v>3</v>
      </c>
      <c r="E246" s="56">
        <v>49481.5</v>
      </c>
      <c r="F246" s="56">
        <v>49481.5</v>
      </c>
      <c r="G246" s="56">
        <v>28176.5</v>
      </c>
      <c r="H246" s="55">
        <f t="shared" si="27"/>
        <v>56.943504137910125</v>
      </c>
      <c r="J246" s="17">
        <f t="shared" si="32"/>
        <v>0</v>
      </c>
      <c r="L246" s="18">
        <f>F246-G246</f>
        <v>21305</v>
      </c>
    </row>
    <row r="247" spans="1:12" ht="24" customHeight="1" x14ac:dyDescent="0.25">
      <c r="A247" s="68"/>
      <c r="B247" s="89"/>
      <c r="C247" s="90"/>
      <c r="D247" s="46" t="s">
        <v>18</v>
      </c>
      <c r="E247" s="56">
        <v>67673.2</v>
      </c>
      <c r="F247" s="56">
        <v>67673.2</v>
      </c>
      <c r="G247" s="56">
        <v>67673.2</v>
      </c>
      <c r="H247" s="55">
        <f t="shared" si="27"/>
        <v>100</v>
      </c>
      <c r="J247" s="17">
        <f t="shared" si="32"/>
        <v>0</v>
      </c>
      <c r="L247" s="18">
        <f>F247-G247</f>
        <v>0</v>
      </c>
    </row>
    <row r="248" spans="1:12" ht="15" hidden="1" customHeight="1" x14ac:dyDescent="0.25">
      <c r="A248" s="68"/>
      <c r="B248" s="89"/>
      <c r="C248" s="90"/>
      <c r="D248" s="46"/>
      <c r="E248" s="56">
        <v>574039.6</v>
      </c>
      <c r="F248" s="56">
        <v>574039.6</v>
      </c>
      <c r="G248" s="56">
        <v>530483.6</v>
      </c>
      <c r="H248" s="55">
        <f t="shared" si="27"/>
        <v>92.412370157041437</v>
      </c>
      <c r="I248" s="15"/>
    </row>
    <row r="249" spans="1:12" ht="15" hidden="1" customHeight="1" x14ac:dyDescent="0.25">
      <c r="A249" s="68"/>
      <c r="B249" s="89"/>
      <c r="C249" s="90"/>
      <c r="D249" s="46"/>
      <c r="E249" s="56">
        <v>456884.9</v>
      </c>
      <c r="F249" s="56">
        <v>456884.9</v>
      </c>
      <c r="G249" s="56">
        <v>434633.9</v>
      </c>
      <c r="H249" s="55">
        <f t="shared" si="27"/>
        <v>95.129845613194917</v>
      </c>
      <c r="I249" s="15"/>
    </row>
    <row r="250" spans="1:12" ht="15" hidden="1" customHeight="1" x14ac:dyDescent="0.25">
      <c r="A250" s="68"/>
      <c r="B250" s="89"/>
      <c r="C250" s="90"/>
      <c r="D250" s="46"/>
      <c r="E250" s="56">
        <v>49481.5</v>
      </c>
      <c r="F250" s="56">
        <v>49481.5</v>
      </c>
      <c r="G250" s="56">
        <v>28176.5</v>
      </c>
      <c r="H250" s="55">
        <f t="shared" si="27"/>
        <v>56.943504137910125</v>
      </c>
      <c r="I250" s="15"/>
    </row>
    <row r="251" spans="1:12" ht="15" hidden="1" customHeight="1" x14ac:dyDescent="0.25">
      <c r="A251" s="68"/>
      <c r="B251" s="89"/>
      <c r="C251" s="90"/>
      <c r="D251" s="46"/>
      <c r="E251" s="56">
        <v>67673.2</v>
      </c>
      <c r="F251" s="56">
        <v>67673.2</v>
      </c>
      <c r="G251" s="56">
        <v>67673.2</v>
      </c>
      <c r="H251" s="55">
        <f t="shared" si="27"/>
        <v>100</v>
      </c>
      <c r="I251" s="15"/>
    </row>
    <row r="252" spans="1:12" ht="15" hidden="1" customHeight="1" x14ac:dyDescent="0.25">
      <c r="A252" s="68"/>
      <c r="B252" s="89"/>
      <c r="C252" s="90"/>
      <c r="D252" s="46"/>
      <c r="E252" s="56">
        <v>0</v>
      </c>
      <c r="F252" s="56">
        <v>0</v>
      </c>
      <c r="G252" s="56">
        <v>0</v>
      </c>
      <c r="H252" s="55" t="str">
        <f t="shared" si="27"/>
        <v/>
      </c>
      <c r="I252" s="15"/>
    </row>
    <row r="253" spans="1:12" ht="15" hidden="1" customHeight="1" x14ac:dyDescent="0.25">
      <c r="A253" s="68"/>
      <c r="B253" s="89"/>
      <c r="C253" s="90"/>
      <c r="D253" s="46"/>
      <c r="E253" s="56">
        <v>0</v>
      </c>
      <c r="F253" s="56">
        <v>0</v>
      </c>
      <c r="G253" s="56">
        <v>0</v>
      </c>
      <c r="H253" s="55" t="str">
        <f t="shared" si="27"/>
        <v/>
      </c>
      <c r="I253" s="15"/>
    </row>
    <row r="254" spans="1:12" ht="15" hidden="1" customHeight="1" x14ac:dyDescent="0.25">
      <c r="A254" s="68"/>
      <c r="B254" s="89"/>
      <c r="C254" s="90"/>
      <c r="D254" s="46"/>
      <c r="E254" s="56">
        <v>0</v>
      </c>
      <c r="F254" s="56">
        <v>0</v>
      </c>
      <c r="G254" s="56">
        <v>0</v>
      </c>
      <c r="H254" s="55" t="str">
        <f t="shared" si="27"/>
        <v/>
      </c>
      <c r="I254" s="15"/>
    </row>
    <row r="255" spans="1:12" ht="15" hidden="1" customHeight="1" x14ac:dyDescent="0.25">
      <c r="A255" s="68"/>
      <c r="B255" s="89"/>
      <c r="C255" s="90"/>
      <c r="D255" s="46"/>
      <c r="E255" s="56">
        <v>0</v>
      </c>
      <c r="F255" s="56">
        <v>0</v>
      </c>
      <c r="G255" s="56">
        <v>0</v>
      </c>
      <c r="H255" s="55" t="str">
        <f t="shared" si="27"/>
        <v/>
      </c>
      <c r="I255" s="15"/>
    </row>
    <row r="256" spans="1:12" ht="15" customHeight="1" x14ac:dyDescent="0.25">
      <c r="A256" s="68"/>
      <c r="B256" s="91"/>
      <c r="C256" s="92"/>
      <c r="D256" s="46" t="s">
        <v>113</v>
      </c>
      <c r="E256" s="56">
        <v>27452.6</v>
      </c>
      <c r="F256" s="56"/>
      <c r="G256" s="56">
        <v>0</v>
      </c>
      <c r="H256" s="55">
        <f t="shared" ref="H256" si="33">IF((E256&gt;0), G256/E256*100, "")</f>
        <v>0</v>
      </c>
      <c r="I256" s="15"/>
    </row>
    <row r="257" spans="1:12" ht="15" customHeight="1" x14ac:dyDescent="0.25">
      <c r="A257" s="68" t="s">
        <v>195</v>
      </c>
      <c r="B257" s="84" t="s">
        <v>153</v>
      </c>
      <c r="C257" s="25"/>
      <c r="D257" s="46" t="s">
        <v>1</v>
      </c>
      <c r="E257" s="56">
        <f>E258+E259+E260+E261</f>
        <v>260126.30000000002</v>
      </c>
      <c r="F257" s="56">
        <v>232673.7</v>
      </c>
      <c r="G257" s="56">
        <v>189148.7</v>
      </c>
      <c r="H257" s="55">
        <f t="shared" si="27"/>
        <v>72.714177689837584</v>
      </c>
      <c r="I257" s="15"/>
      <c r="J257" s="17">
        <f t="shared" ref="J257:J281" si="34">E257-F257</f>
        <v>27452.600000000006</v>
      </c>
    </row>
    <row r="258" spans="1:12" ht="15" customHeight="1" x14ac:dyDescent="0.25">
      <c r="A258" s="68"/>
      <c r="B258" s="73"/>
      <c r="C258" s="25"/>
      <c r="D258" s="46" t="s">
        <v>2</v>
      </c>
      <c r="E258" s="56">
        <v>115519</v>
      </c>
      <c r="F258" s="56">
        <v>115519</v>
      </c>
      <c r="G258" s="56">
        <v>93299</v>
      </c>
      <c r="H258" s="55">
        <f t="shared" si="27"/>
        <v>80.765068949696584</v>
      </c>
      <c r="I258" s="15"/>
      <c r="J258" s="17">
        <f t="shared" si="34"/>
        <v>0</v>
      </c>
      <c r="L258" s="18">
        <f>F258-G258</f>
        <v>22220</v>
      </c>
    </row>
    <row r="259" spans="1:12" ht="15" customHeight="1" x14ac:dyDescent="0.25">
      <c r="A259" s="68"/>
      <c r="B259" s="73"/>
      <c r="C259" s="25"/>
      <c r="D259" s="46" t="s">
        <v>3</v>
      </c>
      <c r="E259" s="56">
        <v>49481.5</v>
      </c>
      <c r="F259" s="56">
        <v>49481.5</v>
      </c>
      <c r="G259" s="56">
        <v>28176.5</v>
      </c>
      <c r="H259" s="55">
        <f t="shared" si="27"/>
        <v>56.943504137910125</v>
      </c>
      <c r="I259" s="15"/>
      <c r="J259" s="17">
        <f t="shared" si="34"/>
        <v>0</v>
      </c>
      <c r="L259" s="18">
        <f>F259-G259</f>
        <v>21305</v>
      </c>
    </row>
    <row r="260" spans="1:12" ht="15" customHeight="1" x14ac:dyDescent="0.25">
      <c r="A260" s="68"/>
      <c r="B260" s="73"/>
      <c r="C260" s="25"/>
      <c r="D260" s="46" t="s">
        <v>18</v>
      </c>
      <c r="E260" s="56">
        <v>67673.2</v>
      </c>
      <c r="F260" s="56">
        <v>67673.2</v>
      </c>
      <c r="G260" s="56">
        <v>67673.2</v>
      </c>
      <c r="H260" s="55">
        <f t="shared" si="27"/>
        <v>100</v>
      </c>
      <c r="I260" s="15"/>
      <c r="J260" s="17">
        <f t="shared" si="34"/>
        <v>0</v>
      </c>
      <c r="L260" s="18">
        <f>F260-G260</f>
        <v>0</v>
      </c>
    </row>
    <row r="261" spans="1:12" ht="15" customHeight="1" x14ac:dyDescent="0.25">
      <c r="A261" s="68"/>
      <c r="B261" s="73"/>
      <c r="C261" s="25"/>
      <c r="D261" s="46" t="s">
        <v>113</v>
      </c>
      <c r="E261" s="56">
        <v>27452.6</v>
      </c>
      <c r="F261" s="56"/>
      <c r="G261" s="56">
        <v>0</v>
      </c>
      <c r="H261" s="55">
        <f t="shared" si="27"/>
        <v>0</v>
      </c>
      <c r="I261" s="15"/>
      <c r="J261" s="17"/>
      <c r="L261" s="18"/>
    </row>
    <row r="262" spans="1:12" ht="16.5" customHeight="1" x14ac:dyDescent="0.25">
      <c r="A262" s="68"/>
      <c r="B262" s="73"/>
      <c r="C262" s="74" t="s">
        <v>17</v>
      </c>
      <c r="D262" s="46" t="s">
        <v>1</v>
      </c>
      <c r="E262" s="56">
        <v>64890.1</v>
      </c>
      <c r="F262" s="56">
        <v>64890.1</v>
      </c>
      <c r="G262" s="56">
        <v>64890.1</v>
      </c>
      <c r="H262" s="55">
        <f t="shared" si="27"/>
        <v>100</v>
      </c>
      <c r="J262" s="17">
        <f t="shared" si="34"/>
        <v>0</v>
      </c>
    </row>
    <row r="263" spans="1:12" ht="15" customHeight="1" x14ac:dyDescent="0.25">
      <c r="A263" s="68"/>
      <c r="B263" s="73"/>
      <c r="C263" s="75"/>
      <c r="D263" s="46" t="s">
        <v>2</v>
      </c>
      <c r="E263" s="56">
        <v>64890.1</v>
      </c>
      <c r="F263" s="56">
        <v>64890.1</v>
      </c>
      <c r="G263" s="56">
        <v>64890.1</v>
      </c>
      <c r="H263" s="55">
        <f t="shared" si="27"/>
        <v>100</v>
      </c>
      <c r="J263" s="17">
        <f t="shared" si="34"/>
        <v>0</v>
      </c>
      <c r="L263" s="18">
        <f>F263-G263</f>
        <v>0</v>
      </c>
    </row>
    <row r="264" spans="1:12" ht="15" customHeight="1" x14ac:dyDescent="0.25">
      <c r="A264" s="68"/>
      <c r="B264" s="73"/>
      <c r="C264" s="75"/>
      <c r="D264" s="46" t="s">
        <v>3</v>
      </c>
      <c r="E264" s="56">
        <v>0</v>
      </c>
      <c r="F264" s="56">
        <v>0</v>
      </c>
      <c r="G264" s="56">
        <v>0</v>
      </c>
      <c r="H264" s="55" t="str">
        <f t="shared" si="27"/>
        <v/>
      </c>
      <c r="J264" s="17">
        <f t="shared" si="34"/>
        <v>0</v>
      </c>
      <c r="L264" s="18">
        <f>F264-G264</f>
        <v>0</v>
      </c>
    </row>
    <row r="265" spans="1:12" ht="15" customHeight="1" x14ac:dyDescent="0.25">
      <c r="A265" s="68"/>
      <c r="B265" s="73"/>
      <c r="C265" s="76"/>
      <c r="D265" s="46" t="s">
        <v>18</v>
      </c>
      <c r="E265" s="56">
        <v>0</v>
      </c>
      <c r="F265" s="56">
        <v>0</v>
      </c>
      <c r="G265" s="56">
        <v>0</v>
      </c>
      <c r="H265" s="55" t="str">
        <f t="shared" si="27"/>
        <v/>
      </c>
      <c r="J265" s="17">
        <f t="shared" si="34"/>
        <v>0</v>
      </c>
      <c r="L265" s="18">
        <f>F265-G265</f>
        <v>0</v>
      </c>
    </row>
    <row r="266" spans="1:12" ht="15" customHeight="1" x14ac:dyDescent="0.25">
      <c r="A266" s="68"/>
      <c r="B266" s="73"/>
      <c r="C266" s="74" t="s">
        <v>26</v>
      </c>
      <c r="D266" s="46" t="s">
        <v>1</v>
      </c>
      <c r="E266" s="56">
        <v>167783.6</v>
      </c>
      <c r="F266" s="56">
        <v>167783.6</v>
      </c>
      <c r="G266" s="56">
        <v>124258.6</v>
      </c>
      <c r="H266" s="55">
        <f t="shared" ref="H266:H329" si="35">IF((E266&gt;0), G266/E266*100, "")</f>
        <v>74.058847229407405</v>
      </c>
      <c r="J266" s="17">
        <f t="shared" si="34"/>
        <v>0</v>
      </c>
    </row>
    <row r="267" spans="1:12" ht="15" customHeight="1" x14ac:dyDescent="0.25">
      <c r="A267" s="68"/>
      <c r="B267" s="73"/>
      <c r="C267" s="75"/>
      <c r="D267" s="46" t="s">
        <v>2</v>
      </c>
      <c r="E267" s="56">
        <v>50628.900000000009</v>
      </c>
      <c r="F267" s="56">
        <v>50628.900000000009</v>
      </c>
      <c r="G267" s="56">
        <v>28408.900000000009</v>
      </c>
      <c r="H267" s="55">
        <f t="shared" si="35"/>
        <v>56.112022975020203</v>
      </c>
      <c r="J267" s="17">
        <f t="shared" si="34"/>
        <v>0</v>
      </c>
      <c r="L267" s="18">
        <f>F267-G267</f>
        <v>22220</v>
      </c>
    </row>
    <row r="268" spans="1:12" ht="15" customHeight="1" x14ac:dyDescent="0.25">
      <c r="A268" s="68"/>
      <c r="B268" s="73"/>
      <c r="C268" s="75"/>
      <c r="D268" s="46" t="s">
        <v>3</v>
      </c>
      <c r="E268" s="56">
        <v>49481.5</v>
      </c>
      <c r="F268" s="56">
        <v>49481.5</v>
      </c>
      <c r="G268" s="56">
        <v>28176.5</v>
      </c>
      <c r="H268" s="55">
        <f t="shared" si="35"/>
        <v>56.943504137910125</v>
      </c>
      <c r="J268" s="17">
        <f t="shared" si="34"/>
        <v>0</v>
      </c>
      <c r="L268" s="18">
        <f>F268-G268</f>
        <v>21305</v>
      </c>
    </row>
    <row r="269" spans="1:12" ht="15" customHeight="1" x14ac:dyDescent="0.25">
      <c r="A269" s="68"/>
      <c r="B269" s="73"/>
      <c r="C269" s="76"/>
      <c r="D269" s="46" t="s">
        <v>18</v>
      </c>
      <c r="E269" s="56">
        <v>67673.2</v>
      </c>
      <c r="F269" s="56">
        <v>67673.2</v>
      </c>
      <c r="G269" s="56">
        <v>67673.2</v>
      </c>
      <c r="H269" s="55">
        <f t="shared" si="35"/>
        <v>100</v>
      </c>
      <c r="J269" s="17">
        <f t="shared" si="34"/>
        <v>0</v>
      </c>
      <c r="L269" s="18">
        <f>F269-G269</f>
        <v>0</v>
      </c>
    </row>
    <row r="270" spans="1:12" ht="16.5" customHeight="1" x14ac:dyDescent="0.25">
      <c r="A270" s="68" t="s">
        <v>196</v>
      </c>
      <c r="B270" s="73" t="s">
        <v>152</v>
      </c>
      <c r="C270" s="74" t="s">
        <v>17</v>
      </c>
      <c r="D270" s="46" t="s">
        <v>1</v>
      </c>
      <c r="E270" s="56">
        <v>327934.5</v>
      </c>
      <c r="F270" s="56">
        <v>327934.5</v>
      </c>
      <c r="G270" s="56">
        <v>327909</v>
      </c>
      <c r="H270" s="55">
        <f t="shared" si="35"/>
        <v>99.992224056938198</v>
      </c>
      <c r="J270" s="17">
        <f t="shared" si="34"/>
        <v>0</v>
      </c>
    </row>
    <row r="271" spans="1:12" ht="15" customHeight="1" x14ac:dyDescent="0.25">
      <c r="A271" s="68"/>
      <c r="B271" s="73"/>
      <c r="C271" s="75"/>
      <c r="D271" s="46" t="s">
        <v>2</v>
      </c>
      <c r="E271" s="56">
        <v>327934.5</v>
      </c>
      <c r="F271" s="56">
        <v>327934.5</v>
      </c>
      <c r="G271" s="56">
        <v>327909</v>
      </c>
      <c r="H271" s="55">
        <f t="shared" si="35"/>
        <v>99.992224056938198</v>
      </c>
      <c r="J271" s="17">
        <f t="shared" si="34"/>
        <v>0</v>
      </c>
      <c r="L271" s="18">
        <f>F271-G271</f>
        <v>25.5</v>
      </c>
    </row>
    <row r="272" spans="1:12" ht="18.75" customHeight="1" x14ac:dyDescent="0.25">
      <c r="A272" s="68"/>
      <c r="B272" s="73"/>
      <c r="C272" s="75"/>
      <c r="D272" s="46" t="s">
        <v>3</v>
      </c>
      <c r="E272" s="56">
        <v>0</v>
      </c>
      <c r="F272" s="56">
        <v>0</v>
      </c>
      <c r="G272" s="56">
        <v>0</v>
      </c>
      <c r="H272" s="55" t="str">
        <f t="shared" si="35"/>
        <v/>
      </c>
      <c r="J272" s="17">
        <f t="shared" si="34"/>
        <v>0</v>
      </c>
      <c r="L272" s="18">
        <f>F272-G272</f>
        <v>0</v>
      </c>
    </row>
    <row r="273" spans="1:12" ht="18.75" customHeight="1" x14ac:dyDescent="0.25">
      <c r="A273" s="68"/>
      <c r="B273" s="73"/>
      <c r="C273" s="76"/>
      <c r="D273" s="46" t="s">
        <v>18</v>
      </c>
      <c r="E273" s="56">
        <v>0</v>
      </c>
      <c r="F273" s="56">
        <v>0</v>
      </c>
      <c r="G273" s="56">
        <v>0</v>
      </c>
      <c r="H273" s="55" t="str">
        <f t="shared" si="35"/>
        <v/>
      </c>
      <c r="J273" s="17">
        <f t="shared" si="34"/>
        <v>0</v>
      </c>
      <c r="L273" s="18">
        <f>F273-G273</f>
        <v>0</v>
      </c>
    </row>
    <row r="274" spans="1:12" ht="16.5" customHeight="1" x14ac:dyDescent="0.25">
      <c r="A274" s="68" t="s">
        <v>197</v>
      </c>
      <c r="B274" s="73" t="s">
        <v>151</v>
      </c>
      <c r="C274" s="74" t="s">
        <v>17</v>
      </c>
      <c r="D274" s="46" t="s">
        <v>1</v>
      </c>
      <c r="E274" s="56">
        <v>13431.4</v>
      </c>
      <c r="F274" s="56">
        <v>13431.4</v>
      </c>
      <c r="G274" s="56">
        <v>13425.9</v>
      </c>
      <c r="H274" s="55">
        <f t="shared" si="35"/>
        <v>99.959051178581532</v>
      </c>
      <c r="J274" s="17">
        <f t="shared" si="34"/>
        <v>0</v>
      </c>
    </row>
    <row r="275" spans="1:12" ht="15" customHeight="1" x14ac:dyDescent="0.25">
      <c r="A275" s="68"/>
      <c r="B275" s="73"/>
      <c r="C275" s="75"/>
      <c r="D275" s="46" t="s">
        <v>2</v>
      </c>
      <c r="E275" s="56">
        <v>13431.4</v>
      </c>
      <c r="F275" s="56">
        <v>13431.4</v>
      </c>
      <c r="G275" s="56">
        <v>13425.9</v>
      </c>
      <c r="H275" s="55">
        <f t="shared" si="35"/>
        <v>99.959051178581532</v>
      </c>
      <c r="J275" s="17">
        <f t="shared" si="34"/>
        <v>0</v>
      </c>
      <c r="L275" s="18">
        <f>F275-G275</f>
        <v>5.5</v>
      </c>
    </row>
    <row r="276" spans="1:12" ht="15" customHeight="1" x14ac:dyDescent="0.25">
      <c r="A276" s="68"/>
      <c r="B276" s="73"/>
      <c r="C276" s="75"/>
      <c r="D276" s="46" t="s">
        <v>3</v>
      </c>
      <c r="E276" s="56">
        <v>0</v>
      </c>
      <c r="F276" s="56">
        <v>0</v>
      </c>
      <c r="G276" s="56">
        <v>0</v>
      </c>
      <c r="H276" s="55" t="str">
        <f t="shared" si="35"/>
        <v/>
      </c>
      <c r="J276" s="17">
        <f t="shared" si="34"/>
        <v>0</v>
      </c>
      <c r="L276" s="18">
        <f>F276-G276</f>
        <v>0</v>
      </c>
    </row>
    <row r="277" spans="1:12" ht="24" customHeight="1" x14ac:dyDescent="0.25">
      <c r="A277" s="68"/>
      <c r="B277" s="73"/>
      <c r="C277" s="76"/>
      <c r="D277" s="46" t="s">
        <v>18</v>
      </c>
      <c r="E277" s="56">
        <v>0</v>
      </c>
      <c r="F277" s="56">
        <v>0</v>
      </c>
      <c r="G277" s="56">
        <v>0</v>
      </c>
      <c r="H277" s="55" t="str">
        <f t="shared" si="35"/>
        <v/>
      </c>
      <c r="J277" s="17">
        <f t="shared" si="34"/>
        <v>0</v>
      </c>
      <c r="L277" s="18">
        <f>F277-G277</f>
        <v>0</v>
      </c>
    </row>
    <row r="278" spans="1:12" ht="16.5" customHeight="1" x14ac:dyDescent="0.25">
      <c r="A278" s="68">
        <v>6</v>
      </c>
      <c r="B278" s="87" t="s">
        <v>150</v>
      </c>
      <c r="C278" s="88"/>
      <c r="D278" s="46" t="s">
        <v>1</v>
      </c>
      <c r="E278" s="56">
        <f>E290+E294+E298</f>
        <v>36841</v>
      </c>
      <c r="F278" s="56">
        <f>F290+F294+F298</f>
        <v>36841</v>
      </c>
      <c r="G278" s="56">
        <f>G290+G294+G298</f>
        <v>36290.300000000003</v>
      </c>
      <c r="H278" s="55">
        <f t="shared" si="35"/>
        <v>98.505198013083259</v>
      </c>
      <c r="J278" s="17">
        <f t="shared" si="34"/>
        <v>0</v>
      </c>
    </row>
    <row r="279" spans="1:12" ht="16.5" customHeight="1" x14ac:dyDescent="0.25">
      <c r="A279" s="68"/>
      <c r="B279" s="89"/>
      <c r="C279" s="90"/>
      <c r="D279" s="46" t="s">
        <v>2</v>
      </c>
      <c r="E279" s="56">
        <f>E278-E280-E281</f>
        <v>35679.300000000003</v>
      </c>
      <c r="F279" s="56">
        <f>F278-F280-F281</f>
        <v>35679.300000000003</v>
      </c>
      <c r="G279" s="56">
        <f>G278-G280-G281</f>
        <v>35251</v>
      </c>
      <c r="H279" s="55">
        <f t="shared" si="35"/>
        <v>98.799584072557465</v>
      </c>
      <c r="J279" s="17">
        <f t="shared" si="34"/>
        <v>0</v>
      </c>
      <c r="L279" s="18">
        <f>F279-G279</f>
        <v>428.30000000000291</v>
      </c>
    </row>
    <row r="280" spans="1:12" ht="16.5" customHeight="1" x14ac:dyDescent="0.25">
      <c r="A280" s="68"/>
      <c r="B280" s="89"/>
      <c r="C280" s="90"/>
      <c r="D280" s="46" t="s">
        <v>3</v>
      </c>
      <c r="E280" s="56">
        <f>E292+E296+E300</f>
        <v>1161.7</v>
      </c>
      <c r="F280" s="56">
        <f>F292+F296+F300</f>
        <v>1161.7</v>
      </c>
      <c r="G280" s="56">
        <f>G292+G296+G300</f>
        <v>1039.3</v>
      </c>
      <c r="H280" s="55">
        <f t="shared" si="35"/>
        <v>89.463716966514582</v>
      </c>
      <c r="J280" s="17">
        <f t="shared" si="34"/>
        <v>0</v>
      </c>
      <c r="L280" s="18">
        <f>F280-G280</f>
        <v>122.40000000000009</v>
      </c>
    </row>
    <row r="281" spans="1:12" ht="16.5" customHeight="1" x14ac:dyDescent="0.25">
      <c r="A281" s="68"/>
      <c r="B281" s="91"/>
      <c r="C281" s="92"/>
      <c r="D281" s="46" t="s">
        <v>18</v>
      </c>
      <c r="E281" s="56">
        <f>SUM(E297,E293,E301)</f>
        <v>0</v>
      </c>
      <c r="F281" s="56">
        <f>SUM(F297,F293,F301)</f>
        <v>0</v>
      </c>
      <c r="G281" s="56">
        <f>SUM(G297,G293,G301)</f>
        <v>0</v>
      </c>
      <c r="H281" s="55" t="str">
        <f t="shared" si="35"/>
        <v/>
      </c>
      <c r="J281" s="17">
        <f t="shared" si="34"/>
        <v>0</v>
      </c>
      <c r="L281" s="18">
        <f>F281-G281</f>
        <v>0</v>
      </c>
    </row>
    <row r="282" spans="1:12" ht="15" hidden="1" customHeight="1" x14ac:dyDescent="0.25">
      <c r="A282" s="42"/>
      <c r="B282" s="19"/>
      <c r="C282" s="20"/>
      <c r="D282" s="46"/>
      <c r="E282" s="56">
        <f t="shared" ref="E282:G285" si="36">E290+E294+E298</f>
        <v>36841</v>
      </c>
      <c r="F282" s="56">
        <f t="shared" si="36"/>
        <v>36841</v>
      </c>
      <c r="G282" s="56">
        <f t="shared" si="36"/>
        <v>36290.300000000003</v>
      </c>
      <c r="H282" s="55">
        <f t="shared" si="35"/>
        <v>98.505198013083259</v>
      </c>
      <c r="I282" s="15"/>
    </row>
    <row r="283" spans="1:12" ht="15" hidden="1" customHeight="1" x14ac:dyDescent="0.25">
      <c r="A283" s="42"/>
      <c r="B283" s="19"/>
      <c r="C283" s="20"/>
      <c r="D283" s="46"/>
      <c r="E283" s="56">
        <f t="shared" si="36"/>
        <v>35679.299999999996</v>
      </c>
      <c r="F283" s="56">
        <f t="shared" si="36"/>
        <v>35679.299999999996</v>
      </c>
      <c r="G283" s="56">
        <f t="shared" si="36"/>
        <v>35251</v>
      </c>
      <c r="H283" s="55">
        <f t="shared" si="35"/>
        <v>98.799584072557494</v>
      </c>
      <c r="I283" s="15"/>
    </row>
    <row r="284" spans="1:12" ht="15" hidden="1" customHeight="1" x14ac:dyDescent="0.25">
      <c r="A284" s="42"/>
      <c r="B284" s="19"/>
      <c r="C284" s="20"/>
      <c r="D284" s="46"/>
      <c r="E284" s="56">
        <f t="shared" si="36"/>
        <v>1161.7</v>
      </c>
      <c r="F284" s="56">
        <f t="shared" si="36"/>
        <v>1161.7</v>
      </c>
      <c r="G284" s="56">
        <f t="shared" si="36"/>
        <v>1039.3</v>
      </c>
      <c r="H284" s="55">
        <f t="shared" si="35"/>
        <v>89.463716966514582</v>
      </c>
      <c r="I284" s="15"/>
    </row>
    <row r="285" spans="1:12" ht="15" hidden="1" customHeight="1" x14ac:dyDescent="0.25">
      <c r="A285" s="42"/>
      <c r="B285" s="19"/>
      <c r="C285" s="20"/>
      <c r="D285" s="46"/>
      <c r="E285" s="56">
        <f t="shared" si="36"/>
        <v>0</v>
      </c>
      <c r="F285" s="56">
        <f t="shared" si="36"/>
        <v>0</v>
      </c>
      <c r="G285" s="56">
        <f t="shared" si="36"/>
        <v>0</v>
      </c>
      <c r="H285" s="55" t="str">
        <f t="shared" si="35"/>
        <v/>
      </c>
      <c r="I285" s="15"/>
    </row>
    <row r="286" spans="1:12" ht="15" hidden="1" customHeight="1" x14ac:dyDescent="0.25">
      <c r="A286" s="42"/>
      <c r="B286" s="19"/>
      <c r="C286" s="20"/>
      <c r="D286" s="46"/>
      <c r="E286" s="56">
        <f t="shared" ref="E286:G289" si="37">E282-E278</f>
        <v>0</v>
      </c>
      <c r="F286" s="56">
        <f t="shared" si="37"/>
        <v>0</v>
      </c>
      <c r="G286" s="56">
        <f t="shared" si="37"/>
        <v>0</v>
      </c>
      <c r="H286" s="55" t="str">
        <f t="shared" si="35"/>
        <v/>
      </c>
      <c r="I286" s="15"/>
    </row>
    <row r="287" spans="1:12" ht="15" hidden="1" customHeight="1" x14ac:dyDescent="0.25">
      <c r="A287" s="42"/>
      <c r="B287" s="19"/>
      <c r="C287" s="20"/>
      <c r="D287" s="46"/>
      <c r="E287" s="56">
        <f t="shared" si="37"/>
        <v>0</v>
      </c>
      <c r="F287" s="56">
        <f t="shared" si="37"/>
        <v>0</v>
      </c>
      <c r="G287" s="56">
        <f t="shared" si="37"/>
        <v>0</v>
      </c>
      <c r="H287" s="55" t="str">
        <f t="shared" si="35"/>
        <v/>
      </c>
      <c r="I287" s="15"/>
    </row>
    <row r="288" spans="1:12" ht="15" hidden="1" customHeight="1" x14ac:dyDescent="0.25">
      <c r="A288" s="42"/>
      <c r="B288" s="19"/>
      <c r="C288" s="20"/>
      <c r="D288" s="46"/>
      <c r="E288" s="56">
        <f t="shared" si="37"/>
        <v>0</v>
      </c>
      <c r="F288" s="56">
        <f t="shared" si="37"/>
        <v>0</v>
      </c>
      <c r="G288" s="56">
        <f t="shared" si="37"/>
        <v>0</v>
      </c>
      <c r="H288" s="55" t="str">
        <f t="shared" si="35"/>
        <v/>
      </c>
      <c r="I288" s="15"/>
    </row>
    <row r="289" spans="1:12" ht="15" hidden="1" customHeight="1" x14ac:dyDescent="0.25">
      <c r="A289" s="42"/>
      <c r="B289" s="19"/>
      <c r="C289" s="20"/>
      <c r="D289" s="46"/>
      <c r="E289" s="56">
        <f t="shared" si="37"/>
        <v>0</v>
      </c>
      <c r="F289" s="56">
        <f t="shared" si="37"/>
        <v>0</v>
      </c>
      <c r="G289" s="56">
        <f t="shared" si="37"/>
        <v>0</v>
      </c>
      <c r="H289" s="55" t="str">
        <f t="shared" si="35"/>
        <v/>
      </c>
      <c r="I289" s="15"/>
    </row>
    <row r="290" spans="1:12" ht="16.5" customHeight="1" x14ac:dyDescent="0.25">
      <c r="A290" s="68" t="s">
        <v>198</v>
      </c>
      <c r="B290" s="73" t="s">
        <v>244</v>
      </c>
      <c r="C290" s="74" t="s">
        <v>19</v>
      </c>
      <c r="D290" s="46" t="s">
        <v>1</v>
      </c>
      <c r="E290" s="56">
        <v>3065.2</v>
      </c>
      <c r="F290" s="56">
        <v>3065.2</v>
      </c>
      <c r="G290" s="56">
        <v>2835.5</v>
      </c>
      <c r="H290" s="55">
        <f t="shared" si="35"/>
        <v>92.506198616729748</v>
      </c>
      <c r="J290" s="17">
        <f t="shared" ref="J290:J305" si="38">E290-F290</f>
        <v>0</v>
      </c>
    </row>
    <row r="291" spans="1:12" ht="15" customHeight="1" x14ac:dyDescent="0.25">
      <c r="A291" s="68"/>
      <c r="B291" s="73"/>
      <c r="C291" s="75"/>
      <c r="D291" s="46" t="s">
        <v>2</v>
      </c>
      <c r="E291" s="56">
        <f>E290-E292-E293</f>
        <v>3065.2</v>
      </c>
      <c r="F291" s="56">
        <f>F290-F292-F293</f>
        <v>3065.2</v>
      </c>
      <c r="G291" s="56">
        <f>G290-G292-G293</f>
        <v>2835.5</v>
      </c>
      <c r="H291" s="55">
        <f t="shared" si="35"/>
        <v>92.506198616729748</v>
      </c>
      <c r="J291" s="17">
        <f t="shared" si="38"/>
        <v>0</v>
      </c>
      <c r="L291" s="18">
        <f>F291-G291</f>
        <v>229.69999999999982</v>
      </c>
    </row>
    <row r="292" spans="1:12" ht="15" customHeight="1" x14ac:dyDescent="0.25">
      <c r="A292" s="68"/>
      <c r="B292" s="73"/>
      <c r="C292" s="75"/>
      <c r="D292" s="46" t="s">
        <v>3</v>
      </c>
      <c r="E292" s="56">
        <v>0</v>
      </c>
      <c r="F292" s="56">
        <v>0</v>
      </c>
      <c r="G292" s="56">
        <v>0</v>
      </c>
      <c r="H292" s="55" t="str">
        <f t="shared" si="35"/>
        <v/>
      </c>
      <c r="J292" s="17">
        <f t="shared" si="38"/>
        <v>0</v>
      </c>
      <c r="L292" s="18">
        <f>F292-G292</f>
        <v>0</v>
      </c>
    </row>
    <row r="293" spans="1:12" ht="15" customHeight="1" x14ac:dyDescent="0.25">
      <c r="A293" s="68"/>
      <c r="B293" s="73"/>
      <c r="C293" s="76"/>
      <c r="D293" s="46" t="s">
        <v>18</v>
      </c>
      <c r="E293" s="56">
        <v>0</v>
      </c>
      <c r="F293" s="56">
        <v>0</v>
      </c>
      <c r="G293" s="56">
        <v>0</v>
      </c>
      <c r="H293" s="55" t="str">
        <f t="shared" si="35"/>
        <v/>
      </c>
      <c r="J293" s="17">
        <f t="shared" si="38"/>
        <v>0</v>
      </c>
      <c r="L293" s="18">
        <f>F293-G293</f>
        <v>0</v>
      </c>
    </row>
    <row r="294" spans="1:12" ht="16.5" customHeight="1" x14ac:dyDescent="0.25">
      <c r="A294" s="68" t="s">
        <v>199</v>
      </c>
      <c r="B294" s="73" t="s">
        <v>149</v>
      </c>
      <c r="C294" s="74" t="s">
        <v>19</v>
      </c>
      <c r="D294" s="46" t="s">
        <v>1</v>
      </c>
      <c r="E294" s="56">
        <v>5214.3</v>
      </c>
      <c r="F294" s="56">
        <v>5214.3</v>
      </c>
      <c r="G294" s="56">
        <v>5077.8</v>
      </c>
      <c r="H294" s="55">
        <f t="shared" si="35"/>
        <v>97.382198952879577</v>
      </c>
      <c r="J294" s="17">
        <f t="shared" si="38"/>
        <v>0</v>
      </c>
    </row>
    <row r="295" spans="1:12" ht="15" customHeight="1" x14ac:dyDescent="0.25">
      <c r="A295" s="68"/>
      <c r="B295" s="73"/>
      <c r="C295" s="75"/>
      <c r="D295" s="46" t="s">
        <v>2</v>
      </c>
      <c r="E295" s="56">
        <f>E294-E296-E297</f>
        <v>4746.5</v>
      </c>
      <c r="F295" s="56">
        <f>F294-F296-F297</f>
        <v>4746.5</v>
      </c>
      <c r="G295" s="56">
        <f>G294-G296-G297</f>
        <v>4610</v>
      </c>
      <c r="H295" s="55">
        <f t="shared" si="35"/>
        <v>97.124196776572219</v>
      </c>
      <c r="J295" s="17">
        <f t="shared" si="38"/>
        <v>0</v>
      </c>
      <c r="L295" s="18">
        <f>F295-G295</f>
        <v>136.5</v>
      </c>
    </row>
    <row r="296" spans="1:12" ht="15" customHeight="1" x14ac:dyDescent="0.25">
      <c r="A296" s="68"/>
      <c r="B296" s="73"/>
      <c r="C296" s="75"/>
      <c r="D296" s="46" t="s">
        <v>3</v>
      </c>
      <c r="E296" s="56">
        <v>467.8</v>
      </c>
      <c r="F296" s="56">
        <v>467.8</v>
      </c>
      <c r="G296" s="56">
        <v>467.8</v>
      </c>
      <c r="H296" s="55">
        <f t="shared" si="35"/>
        <v>100</v>
      </c>
      <c r="J296" s="17">
        <f t="shared" si="38"/>
        <v>0</v>
      </c>
      <c r="L296" s="18">
        <f>F296-G296</f>
        <v>0</v>
      </c>
    </row>
    <row r="297" spans="1:12" ht="15" customHeight="1" x14ac:dyDescent="0.25">
      <c r="A297" s="68"/>
      <c r="B297" s="73"/>
      <c r="C297" s="76"/>
      <c r="D297" s="46" t="s">
        <v>18</v>
      </c>
      <c r="E297" s="56">
        <v>0</v>
      </c>
      <c r="F297" s="56">
        <v>0</v>
      </c>
      <c r="G297" s="56">
        <v>0</v>
      </c>
      <c r="H297" s="55" t="str">
        <f t="shared" si="35"/>
        <v/>
      </c>
      <c r="J297" s="17">
        <f t="shared" si="38"/>
        <v>0</v>
      </c>
      <c r="L297" s="18">
        <f>F297-G297</f>
        <v>0</v>
      </c>
    </row>
    <row r="298" spans="1:12" ht="20.25" customHeight="1" x14ac:dyDescent="0.25">
      <c r="A298" s="68" t="s">
        <v>200</v>
      </c>
      <c r="B298" s="73" t="s">
        <v>148</v>
      </c>
      <c r="C298" s="74" t="s">
        <v>19</v>
      </c>
      <c r="D298" s="46" t="s">
        <v>1</v>
      </c>
      <c r="E298" s="56">
        <v>28561.5</v>
      </c>
      <c r="F298" s="56">
        <v>28561.5</v>
      </c>
      <c r="G298" s="56">
        <v>28377</v>
      </c>
      <c r="H298" s="55">
        <f t="shared" si="35"/>
        <v>99.354025523869552</v>
      </c>
      <c r="J298" s="17">
        <f t="shared" si="38"/>
        <v>0</v>
      </c>
    </row>
    <row r="299" spans="1:12" ht="15.75" customHeight="1" x14ac:dyDescent="0.25">
      <c r="A299" s="68"/>
      <c r="B299" s="73"/>
      <c r="C299" s="75"/>
      <c r="D299" s="46" t="s">
        <v>2</v>
      </c>
      <c r="E299" s="56">
        <f>E298-E300-E301</f>
        <v>27867.599999999999</v>
      </c>
      <c r="F299" s="56">
        <f>F298-F300-F301</f>
        <v>27867.599999999999</v>
      </c>
      <c r="G299" s="56">
        <f>G298-G300-G301</f>
        <v>27805.5</v>
      </c>
      <c r="H299" s="55">
        <f t="shared" si="35"/>
        <v>99.777160573569319</v>
      </c>
      <c r="J299" s="17">
        <f t="shared" si="38"/>
        <v>0</v>
      </c>
      <c r="L299" s="18">
        <f>F299-G299</f>
        <v>62.099999999998545</v>
      </c>
    </row>
    <row r="300" spans="1:12" ht="15" customHeight="1" x14ac:dyDescent="0.25">
      <c r="A300" s="68"/>
      <c r="B300" s="73"/>
      <c r="C300" s="75"/>
      <c r="D300" s="46" t="s">
        <v>3</v>
      </c>
      <c r="E300" s="56">
        <v>693.9</v>
      </c>
      <c r="F300" s="56">
        <v>693.9</v>
      </c>
      <c r="G300" s="56">
        <v>571.5</v>
      </c>
      <c r="H300" s="55">
        <f t="shared" si="35"/>
        <v>82.360570687418942</v>
      </c>
      <c r="J300" s="17">
        <f t="shared" si="38"/>
        <v>0</v>
      </c>
      <c r="L300" s="18">
        <f>F300-G300</f>
        <v>122.39999999999998</v>
      </c>
    </row>
    <row r="301" spans="1:12" ht="15" customHeight="1" x14ac:dyDescent="0.25">
      <c r="A301" s="68"/>
      <c r="B301" s="73"/>
      <c r="C301" s="76"/>
      <c r="D301" s="46" t="s">
        <v>18</v>
      </c>
      <c r="E301" s="56">
        <v>0</v>
      </c>
      <c r="F301" s="56">
        <v>0</v>
      </c>
      <c r="G301" s="56">
        <v>0</v>
      </c>
      <c r="H301" s="55" t="str">
        <f t="shared" si="35"/>
        <v/>
      </c>
      <c r="J301" s="17">
        <f t="shared" si="38"/>
        <v>0</v>
      </c>
      <c r="L301" s="18">
        <f>F301-G301</f>
        <v>0</v>
      </c>
    </row>
    <row r="302" spans="1:12" ht="16.5" customHeight="1" x14ac:dyDescent="0.25">
      <c r="A302" s="68">
        <v>7</v>
      </c>
      <c r="B302" s="87" t="s">
        <v>147</v>
      </c>
      <c r="C302" s="88"/>
      <c r="D302" s="46" t="s">
        <v>1</v>
      </c>
      <c r="E302" s="56">
        <f>E314+E326+E338+E342+E346</f>
        <v>2804368.3000000003</v>
      </c>
      <c r="F302" s="56">
        <f>F314+F326+F338+F342+F346</f>
        <v>2851380.0000000005</v>
      </c>
      <c r="G302" s="56">
        <f>G314+G326+G338+G342+G346</f>
        <v>2482031.1999999997</v>
      </c>
      <c r="H302" s="55">
        <f t="shared" si="35"/>
        <v>88.505892753102344</v>
      </c>
      <c r="J302" s="17">
        <f t="shared" si="38"/>
        <v>-47011.700000000186</v>
      </c>
    </row>
    <row r="303" spans="1:12" ht="16.5" customHeight="1" x14ac:dyDescent="0.25">
      <c r="A303" s="68"/>
      <c r="B303" s="89"/>
      <c r="C303" s="90"/>
      <c r="D303" s="46" t="s">
        <v>2</v>
      </c>
      <c r="E303" s="56">
        <f>E302-E304-E305</f>
        <v>1958106.9000000004</v>
      </c>
      <c r="F303" s="56">
        <f>F302-F304-F305</f>
        <v>1958106.9000000006</v>
      </c>
      <c r="G303" s="56">
        <f>G302-G304-G305</f>
        <v>1787909.9999999995</v>
      </c>
      <c r="H303" s="55">
        <f t="shared" si="35"/>
        <v>91.30808946130567</v>
      </c>
      <c r="J303" s="17">
        <f t="shared" si="38"/>
        <v>0</v>
      </c>
      <c r="L303" s="18">
        <f>F303-G303</f>
        <v>170196.90000000107</v>
      </c>
    </row>
    <row r="304" spans="1:12" ht="16.5" customHeight="1" x14ac:dyDescent="0.25">
      <c r="A304" s="68"/>
      <c r="B304" s="89"/>
      <c r="C304" s="90"/>
      <c r="D304" s="46" t="s">
        <v>3</v>
      </c>
      <c r="E304" s="56">
        <f>E316+E328+E340+E344+E348</f>
        <v>406261.39999999997</v>
      </c>
      <c r="F304" s="56">
        <f>F316+F328+F340+F344+F348</f>
        <v>406261.39999999997</v>
      </c>
      <c r="G304" s="56">
        <f>G316+G328+G340+G344+G348</f>
        <v>233855.69999999998</v>
      </c>
      <c r="H304" s="55">
        <f t="shared" si="35"/>
        <v>57.562864697458338</v>
      </c>
      <c r="J304" s="17">
        <f t="shared" si="38"/>
        <v>0</v>
      </c>
      <c r="L304" s="18">
        <f>F304-G304</f>
        <v>172405.69999999998</v>
      </c>
    </row>
    <row r="305" spans="1:12" ht="16.5" customHeight="1" x14ac:dyDescent="0.25">
      <c r="A305" s="68"/>
      <c r="B305" s="91"/>
      <c r="C305" s="92"/>
      <c r="D305" s="46" t="s">
        <v>18</v>
      </c>
      <c r="E305" s="56">
        <f>SUM(E317,E337,E333,E341,E345,E349,)</f>
        <v>440000</v>
      </c>
      <c r="F305" s="56">
        <f>SUM(F317,F337,F333,F341,F345,F349,)</f>
        <v>487011.7</v>
      </c>
      <c r="G305" s="56">
        <f>SUM(G317,G337,G333,G341,G345,G349,)</f>
        <v>460265.5</v>
      </c>
      <c r="H305" s="55">
        <f t="shared" si="35"/>
        <v>104.60579545454544</v>
      </c>
      <c r="J305" s="17">
        <f t="shared" si="38"/>
        <v>-47011.700000000012</v>
      </c>
      <c r="L305" s="18">
        <f>F305-G305</f>
        <v>26746.200000000012</v>
      </c>
    </row>
    <row r="306" spans="1:12" ht="15" hidden="1" customHeight="1" x14ac:dyDescent="0.25">
      <c r="A306" s="42"/>
      <c r="B306" s="19"/>
      <c r="C306" s="20"/>
      <c r="D306" s="46"/>
      <c r="E306" s="56">
        <f t="shared" ref="E306:G309" si="39">E318+E322+E334+E330+E338+E342+E346</f>
        <v>2804368.3000000003</v>
      </c>
      <c r="F306" s="56">
        <f t="shared" si="39"/>
        <v>2851380.0000000005</v>
      </c>
      <c r="G306" s="56">
        <f t="shared" si="39"/>
        <v>2482031.1999999997</v>
      </c>
      <c r="H306" s="55">
        <f t="shared" si="35"/>
        <v>88.505892753102344</v>
      </c>
      <c r="I306" s="15"/>
    </row>
    <row r="307" spans="1:12" ht="15" hidden="1" customHeight="1" x14ac:dyDescent="0.25">
      <c r="A307" s="42"/>
      <c r="B307" s="19"/>
      <c r="C307" s="20"/>
      <c r="D307" s="46"/>
      <c r="E307" s="56">
        <f t="shared" si="39"/>
        <v>1958106.9000000001</v>
      </c>
      <c r="F307" s="56">
        <f t="shared" si="39"/>
        <v>1958106.9000000001</v>
      </c>
      <c r="G307" s="56">
        <f t="shared" si="39"/>
        <v>1787910</v>
      </c>
      <c r="H307" s="55">
        <f t="shared" si="35"/>
        <v>91.308089461305713</v>
      </c>
      <c r="I307" s="15"/>
    </row>
    <row r="308" spans="1:12" ht="15" hidden="1" customHeight="1" x14ac:dyDescent="0.25">
      <c r="A308" s="42"/>
      <c r="B308" s="19"/>
      <c r="C308" s="20"/>
      <c r="D308" s="46"/>
      <c r="E308" s="56">
        <f t="shared" si="39"/>
        <v>406261.39999999997</v>
      </c>
      <c r="F308" s="56">
        <f t="shared" si="39"/>
        <v>406261.39999999997</v>
      </c>
      <c r="G308" s="56">
        <f t="shared" si="39"/>
        <v>233855.69999999998</v>
      </c>
      <c r="H308" s="55">
        <f t="shared" si="35"/>
        <v>57.562864697458338</v>
      </c>
      <c r="I308" s="15"/>
    </row>
    <row r="309" spans="1:12" ht="15" hidden="1" customHeight="1" x14ac:dyDescent="0.25">
      <c r="A309" s="42"/>
      <c r="B309" s="19"/>
      <c r="C309" s="20"/>
      <c r="D309" s="46"/>
      <c r="E309" s="56">
        <f t="shared" si="39"/>
        <v>440000</v>
      </c>
      <c r="F309" s="56">
        <f t="shared" si="39"/>
        <v>487011.7</v>
      </c>
      <c r="G309" s="56">
        <f t="shared" si="39"/>
        <v>460265.5</v>
      </c>
      <c r="H309" s="55">
        <f t="shared" si="35"/>
        <v>104.60579545454544</v>
      </c>
      <c r="I309" s="15"/>
    </row>
    <row r="310" spans="1:12" ht="15" hidden="1" customHeight="1" x14ac:dyDescent="0.25">
      <c r="A310" s="42"/>
      <c r="B310" s="19"/>
      <c r="C310" s="20"/>
      <c r="D310" s="46"/>
      <c r="E310" s="56">
        <f t="shared" ref="E310:G313" si="40">E306-E302</f>
        <v>0</v>
      </c>
      <c r="F310" s="56">
        <f t="shared" si="40"/>
        <v>0</v>
      </c>
      <c r="G310" s="56">
        <f t="shared" si="40"/>
        <v>0</v>
      </c>
      <c r="H310" s="55" t="str">
        <f t="shared" si="35"/>
        <v/>
      </c>
      <c r="I310" s="15"/>
    </row>
    <row r="311" spans="1:12" ht="15" hidden="1" customHeight="1" x14ac:dyDescent="0.25">
      <c r="A311" s="42"/>
      <c r="B311" s="19"/>
      <c r="C311" s="20"/>
      <c r="D311" s="46"/>
      <c r="E311" s="56">
        <f t="shared" si="40"/>
        <v>0</v>
      </c>
      <c r="F311" s="56">
        <f t="shared" si="40"/>
        <v>0</v>
      </c>
      <c r="G311" s="56">
        <f t="shared" si="40"/>
        <v>0</v>
      </c>
      <c r="H311" s="55" t="str">
        <f t="shared" si="35"/>
        <v/>
      </c>
      <c r="I311" s="15"/>
    </row>
    <row r="312" spans="1:12" ht="15" hidden="1" customHeight="1" x14ac:dyDescent="0.25">
      <c r="A312" s="42"/>
      <c r="B312" s="19"/>
      <c r="C312" s="20"/>
      <c r="D312" s="46"/>
      <c r="E312" s="56">
        <f t="shared" si="40"/>
        <v>0</v>
      </c>
      <c r="F312" s="56">
        <f t="shared" si="40"/>
        <v>0</v>
      </c>
      <c r="G312" s="56">
        <f t="shared" si="40"/>
        <v>0</v>
      </c>
      <c r="H312" s="55" t="str">
        <f t="shared" si="35"/>
        <v/>
      </c>
      <c r="I312" s="15"/>
    </row>
    <row r="313" spans="1:12" ht="15" hidden="1" customHeight="1" x14ac:dyDescent="0.25">
      <c r="A313" s="42"/>
      <c r="B313" s="19"/>
      <c r="C313" s="20"/>
      <c r="D313" s="46"/>
      <c r="E313" s="56">
        <f t="shared" si="40"/>
        <v>0</v>
      </c>
      <c r="F313" s="56">
        <f t="shared" si="40"/>
        <v>0</v>
      </c>
      <c r="G313" s="56">
        <f t="shared" si="40"/>
        <v>0</v>
      </c>
      <c r="H313" s="55" t="str">
        <f t="shared" si="35"/>
        <v/>
      </c>
      <c r="I313" s="15"/>
    </row>
    <row r="314" spans="1:12" ht="15" customHeight="1" x14ac:dyDescent="0.25">
      <c r="A314" s="68" t="s">
        <v>201</v>
      </c>
      <c r="B314" s="73" t="s">
        <v>146</v>
      </c>
      <c r="C314" s="26"/>
      <c r="D314" s="46" t="s">
        <v>1</v>
      </c>
      <c r="E314" s="56">
        <f>E318+E322</f>
        <v>983540.3</v>
      </c>
      <c r="F314" s="56">
        <f>F318+F322</f>
        <v>1030552</v>
      </c>
      <c r="G314" s="56">
        <f>G318+G322</f>
        <v>811670.29999999993</v>
      </c>
      <c r="H314" s="55">
        <f t="shared" si="35"/>
        <v>82.525372879992815</v>
      </c>
      <c r="I314" s="15"/>
      <c r="J314" s="17">
        <f t="shared" ref="J314:J353" si="41">E314-F314</f>
        <v>-47011.699999999953</v>
      </c>
    </row>
    <row r="315" spans="1:12" ht="15" customHeight="1" x14ac:dyDescent="0.25">
      <c r="A315" s="68"/>
      <c r="B315" s="73"/>
      <c r="C315" s="27"/>
      <c r="D315" s="46" t="s">
        <v>2</v>
      </c>
      <c r="E315" s="56">
        <f>E314-E316-E321</f>
        <v>344822.4</v>
      </c>
      <c r="F315" s="56">
        <f>F314-F316-F321</f>
        <v>344822.40000000008</v>
      </c>
      <c r="G315" s="56">
        <f>G314-G316-G321</f>
        <v>247111.79999999993</v>
      </c>
      <c r="H315" s="55">
        <f t="shared" si="35"/>
        <v>71.663499819037256</v>
      </c>
      <c r="I315" s="15"/>
      <c r="J315" s="17">
        <f t="shared" si="41"/>
        <v>0</v>
      </c>
      <c r="L315" s="18">
        <f>F315-G315</f>
        <v>97710.600000000151</v>
      </c>
    </row>
    <row r="316" spans="1:12" ht="15" customHeight="1" x14ac:dyDescent="0.25">
      <c r="A316" s="68"/>
      <c r="B316" s="73"/>
      <c r="C316" s="27"/>
      <c r="D316" s="46" t="s">
        <v>3</v>
      </c>
      <c r="E316" s="56">
        <f t="shared" ref="E316:G317" si="42">E320+E324</f>
        <v>198717.9</v>
      </c>
      <c r="F316" s="56">
        <f t="shared" si="42"/>
        <v>198717.89999999997</v>
      </c>
      <c r="G316" s="56">
        <f t="shared" si="42"/>
        <v>104293</v>
      </c>
      <c r="H316" s="55">
        <f t="shared" si="35"/>
        <v>52.482941899043823</v>
      </c>
      <c r="I316" s="15"/>
      <c r="J316" s="17">
        <f t="shared" si="41"/>
        <v>0</v>
      </c>
      <c r="L316" s="18">
        <f>F316-G316</f>
        <v>94424.899999999965</v>
      </c>
    </row>
    <row r="317" spans="1:12" ht="15" customHeight="1" x14ac:dyDescent="0.25">
      <c r="A317" s="68"/>
      <c r="B317" s="73"/>
      <c r="C317" s="28"/>
      <c r="D317" s="46" t="s">
        <v>18</v>
      </c>
      <c r="E317" s="56">
        <f t="shared" si="42"/>
        <v>440000</v>
      </c>
      <c r="F317" s="56">
        <f t="shared" si="42"/>
        <v>487011.7</v>
      </c>
      <c r="G317" s="56">
        <f t="shared" si="42"/>
        <v>460265.5</v>
      </c>
      <c r="H317" s="55">
        <f t="shared" si="35"/>
        <v>104.60579545454544</v>
      </c>
      <c r="I317" s="15"/>
      <c r="J317" s="17">
        <f t="shared" si="41"/>
        <v>-47011.700000000012</v>
      </c>
      <c r="L317" s="18">
        <f>F317-G317</f>
        <v>26746.200000000012</v>
      </c>
    </row>
    <row r="318" spans="1:12" ht="16.5" customHeight="1" x14ac:dyDescent="0.25">
      <c r="A318" s="68"/>
      <c r="B318" s="73"/>
      <c r="C318" s="74" t="s">
        <v>7</v>
      </c>
      <c r="D318" s="46" t="s">
        <v>1</v>
      </c>
      <c r="E318" s="56">
        <v>983313.3</v>
      </c>
      <c r="F318" s="56">
        <v>1030325</v>
      </c>
      <c r="G318" s="56">
        <v>811602.2</v>
      </c>
      <c r="H318" s="55">
        <f t="shared" si="35"/>
        <v>82.537498475816392</v>
      </c>
      <c r="J318" s="17">
        <f t="shared" si="41"/>
        <v>-47011.699999999953</v>
      </c>
    </row>
    <row r="319" spans="1:12" ht="15" customHeight="1" x14ac:dyDescent="0.25">
      <c r="A319" s="68"/>
      <c r="B319" s="73"/>
      <c r="C319" s="75"/>
      <c r="D319" s="46" t="s">
        <v>2</v>
      </c>
      <c r="E319" s="56">
        <f>E318-E320-E321</f>
        <v>344595.4</v>
      </c>
      <c r="F319" s="56">
        <f>F318-F320-F321</f>
        <v>344595.40000000008</v>
      </c>
      <c r="G319" s="56">
        <f>G318-G320-G321</f>
        <v>247043.69999999995</v>
      </c>
      <c r="H319" s="55">
        <f t="shared" si="35"/>
        <v>71.690945381162933</v>
      </c>
      <c r="J319" s="17">
        <f t="shared" si="41"/>
        <v>0</v>
      </c>
      <c r="L319" s="18">
        <f>F319-G319</f>
        <v>97551.700000000128</v>
      </c>
    </row>
    <row r="320" spans="1:12" ht="15" customHeight="1" x14ac:dyDescent="0.25">
      <c r="A320" s="68"/>
      <c r="B320" s="73"/>
      <c r="C320" s="75"/>
      <c r="D320" s="46" t="s">
        <v>3</v>
      </c>
      <c r="E320" s="56">
        <v>198717.9</v>
      </c>
      <c r="F320" s="56">
        <f>685729.7-487011.8</f>
        <v>198717.89999999997</v>
      </c>
      <c r="G320" s="56">
        <f>564558.5-460265.5</f>
        <v>104293</v>
      </c>
      <c r="H320" s="55">
        <f t="shared" si="35"/>
        <v>52.482941899043823</v>
      </c>
      <c r="J320" s="17">
        <f t="shared" si="41"/>
        <v>0</v>
      </c>
      <c r="L320" s="18">
        <f>F320-G320</f>
        <v>94424.899999999965</v>
      </c>
    </row>
    <row r="321" spans="1:12" ht="15" customHeight="1" x14ac:dyDescent="0.25">
      <c r="A321" s="68"/>
      <c r="B321" s="73"/>
      <c r="C321" s="76"/>
      <c r="D321" s="46" t="s">
        <v>18</v>
      </c>
      <c r="E321" s="56">
        <v>440000</v>
      </c>
      <c r="F321" s="56">
        <f>440000+47011.7</f>
        <v>487011.7</v>
      </c>
      <c r="G321" s="56">
        <v>460265.5</v>
      </c>
      <c r="H321" s="55">
        <f t="shared" si="35"/>
        <v>104.60579545454544</v>
      </c>
      <c r="J321" s="17">
        <f t="shared" si="41"/>
        <v>-47011.700000000012</v>
      </c>
      <c r="L321" s="18">
        <f>F321-G321</f>
        <v>26746.200000000012</v>
      </c>
    </row>
    <row r="322" spans="1:12" ht="15" customHeight="1" x14ac:dyDescent="0.25">
      <c r="A322" s="68"/>
      <c r="B322" s="73"/>
      <c r="C322" s="75" t="s">
        <v>26</v>
      </c>
      <c r="D322" s="46" t="s">
        <v>1</v>
      </c>
      <c r="E322" s="56">
        <v>227</v>
      </c>
      <c r="F322" s="56">
        <v>227</v>
      </c>
      <c r="G322" s="56">
        <v>68.099999999999994</v>
      </c>
      <c r="H322" s="55">
        <f t="shared" si="35"/>
        <v>30</v>
      </c>
      <c r="J322" s="17">
        <f t="shared" si="41"/>
        <v>0</v>
      </c>
    </row>
    <row r="323" spans="1:12" ht="15" customHeight="1" x14ac:dyDescent="0.25">
      <c r="A323" s="68"/>
      <c r="B323" s="73"/>
      <c r="C323" s="75"/>
      <c r="D323" s="46" t="s">
        <v>2</v>
      </c>
      <c r="E323" s="56">
        <f>E322-E324-E325</f>
        <v>227</v>
      </c>
      <c r="F323" s="56">
        <f>F322-F324-F325</f>
        <v>227</v>
      </c>
      <c r="G323" s="56">
        <f>G322-G324-G325</f>
        <v>68.099999999999994</v>
      </c>
      <c r="H323" s="55">
        <f t="shared" si="35"/>
        <v>30</v>
      </c>
      <c r="J323" s="17">
        <f t="shared" si="41"/>
        <v>0</v>
      </c>
      <c r="L323" s="18">
        <f>F323-G323</f>
        <v>158.9</v>
      </c>
    </row>
    <row r="324" spans="1:12" ht="15" customHeight="1" x14ac:dyDescent="0.25">
      <c r="A324" s="68"/>
      <c r="B324" s="73"/>
      <c r="C324" s="75"/>
      <c r="D324" s="46" t="s">
        <v>3</v>
      </c>
      <c r="E324" s="56">
        <v>0</v>
      </c>
      <c r="F324" s="56">
        <v>0</v>
      </c>
      <c r="G324" s="56">
        <v>0</v>
      </c>
      <c r="H324" s="55" t="str">
        <f t="shared" si="35"/>
        <v/>
      </c>
      <c r="J324" s="17">
        <f t="shared" si="41"/>
        <v>0</v>
      </c>
      <c r="L324" s="18">
        <f>F324-G324</f>
        <v>0</v>
      </c>
    </row>
    <row r="325" spans="1:12" ht="15" customHeight="1" x14ac:dyDescent="0.25">
      <c r="A325" s="68"/>
      <c r="B325" s="73"/>
      <c r="C325" s="76"/>
      <c r="D325" s="46" t="s">
        <v>18</v>
      </c>
      <c r="E325" s="56">
        <v>0</v>
      </c>
      <c r="F325" s="56">
        <v>0</v>
      </c>
      <c r="G325" s="56">
        <v>0</v>
      </c>
      <c r="H325" s="55" t="str">
        <f t="shared" si="35"/>
        <v/>
      </c>
      <c r="J325" s="17">
        <f t="shared" si="41"/>
        <v>0</v>
      </c>
      <c r="L325" s="18">
        <f>F325-G325</f>
        <v>0</v>
      </c>
    </row>
    <row r="326" spans="1:12" ht="15" customHeight="1" x14ac:dyDescent="0.25">
      <c r="A326" s="68" t="s">
        <v>202</v>
      </c>
      <c r="B326" s="73" t="s">
        <v>145</v>
      </c>
      <c r="C326" s="21"/>
      <c r="D326" s="46" t="s">
        <v>1</v>
      </c>
      <c r="E326" s="56">
        <f t="shared" ref="E326:G329" si="43">E334+E330</f>
        <v>39713.599999999999</v>
      </c>
      <c r="F326" s="56">
        <f t="shared" si="43"/>
        <v>39713.599999999999</v>
      </c>
      <c r="G326" s="56">
        <f t="shared" si="43"/>
        <v>39713.599999999999</v>
      </c>
      <c r="H326" s="55">
        <f t="shared" si="35"/>
        <v>100</v>
      </c>
      <c r="J326" s="17">
        <f t="shared" si="41"/>
        <v>0</v>
      </c>
    </row>
    <row r="327" spans="1:12" ht="15" customHeight="1" x14ac:dyDescent="0.25">
      <c r="A327" s="68"/>
      <c r="B327" s="73"/>
      <c r="C327" s="23"/>
      <c r="D327" s="46" t="s">
        <v>2</v>
      </c>
      <c r="E327" s="56">
        <f t="shared" si="43"/>
        <v>39713.599999999999</v>
      </c>
      <c r="F327" s="56">
        <f t="shared" si="43"/>
        <v>39713.599999999999</v>
      </c>
      <c r="G327" s="56">
        <f t="shared" si="43"/>
        <v>39713.599999999999</v>
      </c>
      <c r="H327" s="55">
        <f t="shared" si="35"/>
        <v>100</v>
      </c>
      <c r="J327" s="17">
        <f t="shared" si="41"/>
        <v>0</v>
      </c>
      <c r="L327" s="18">
        <f>F327-G327</f>
        <v>0</v>
      </c>
    </row>
    <row r="328" spans="1:12" ht="15" customHeight="1" x14ac:dyDescent="0.25">
      <c r="A328" s="68"/>
      <c r="B328" s="73"/>
      <c r="C328" s="23"/>
      <c r="D328" s="46" t="s">
        <v>3</v>
      </c>
      <c r="E328" s="56">
        <f t="shared" si="43"/>
        <v>0</v>
      </c>
      <c r="F328" s="56">
        <f t="shared" si="43"/>
        <v>0</v>
      </c>
      <c r="G328" s="56">
        <f t="shared" si="43"/>
        <v>0</v>
      </c>
      <c r="H328" s="55" t="str">
        <f t="shared" si="35"/>
        <v/>
      </c>
      <c r="J328" s="17">
        <f t="shared" si="41"/>
        <v>0</v>
      </c>
      <c r="L328" s="18">
        <f>F328-G328</f>
        <v>0</v>
      </c>
    </row>
    <row r="329" spans="1:12" ht="15" customHeight="1" x14ac:dyDescent="0.25">
      <c r="A329" s="68"/>
      <c r="B329" s="73"/>
      <c r="C329" s="24"/>
      <c r="D329" s="46" t="s">
        <v>18</v>
      </c>
      <c r="E329" s="56">
        <f t="shared" si="43"/>
        <v>0</v>
      </c>
      <c r="F329" s="56">
        <f t="shared" si="43"/>
        <v>0</v>
      </c>
      <c r="G329" s="56">
        <f t="shared" si="43"/>
        <v>0</v>
      </c>
      <c r="H329" s="55" t="str">
        <f t="shared" si="35"/>
        <v/>
      </c>
      <c r="J329" s="17">
        <f t="shared" si="41"/>
        <v>0</v>
      </c>
      <c r="L329" s="18">
        <f>F329-G329</f>
        <v>0</v>
      </c>
    </row>
    <row r="330" spans="1:12" ht="15" customHeight="1" x14ac:dyDescent="0.25">
      <c r="A330" s="68"/>
      <c r="B330" s="73"/>
      <c r="C330" s="74" t="s">
        <v>6</v>
      </c>
      <c r="D330" s="46" t="s">
        <v>1</v>
      </c>
      <c r="E330" s="56">
        <v>440</v>
      </c>
      <c r="F330" s="56">
        <v>440</v>
      </c>
      <c r="G330" s="56">
        <v>440</v>
      </c>
      <c r="H330" s="55">
        <f t="shared" ref="H330:H395" si="44">IF((E330&gt;0), G330/E330*100, "")</f>
        <v>100</v>
      </c>
      <c r="J330" s="17">
        <f t="shared" si="41"/>
        <v>0</v>
      </c>
    </row>
    <row r="331" spans="1:12" ht="15" customHeight="1" x14ac:dyDescent="0.25">
      <c r="A331" s="68"/>
      <c r="B331" s="73"/>
      <c r="C331" s="75"/>
      <c r="D331" s="46" t="s">
        <v>2</v>
      </c>
      <c r="E331" s="56">
        <f>E330-E332-E333</f>
        <v>440</v>
      </c>
      <c r="F331" s="56">
        <f>F330-F332-F333</f>
        <v>440</v>
      </c>
      <c r="G331" s="56">
        <f>G330-G332-G333</f>
        <v>440</v>
      </c>
      <c r="H331" s="55">
        <f t="shared" si="44"/>
        <v>100</v>
      </c>
      <c r="J331" s="17">
        <f t="shared" si="41"/>
        <v>0</v>
      </c>
      <c r="L331" s="18">
        <f>F331-G331</f>
        <v>0</v>
      </c>
    </row>
    <row r="332" spans="1:12" ht="15" customHeight="1" x14ac:dyDescent="0.25">
      <c r="A332" s="68"/>
      <c r="B332" s="73"/>
      <c r="C332" s="75"/>
      <c r="D332" s="46" t="s">
        <v>3</v>
      </c>
      <c r="E332" s="56">
        <v>0</v>
      </c>
      <c r="F332" s="56">
        <v>0</v>
      </c>
      <c r="G332" s="56">
        <v>0</v>
      </c>
      <c r="H332" s="55" t="str">
        <f t="shared" si="44"/>
        <v/>
      </c>
      <c r="J332" s="17">
        <f t="shared" si="41"/>
        <v>0</v>
      </c>
      <c r="L332" s="18">
        <f>F332-G332</f>
        <v>0</v>
      </c>
    </row>
    <row r="333" spans="1:12" ht="15" customHeight="1" x14ac:dyDescent="0.25">
      <c r="A333" s="68"/>
      <c r="B333" s="73"/>
      <c r="C333" s="76"/>
      <c r="D333" s="46" t="s">
        <v>18</v>
      </c>
      <c r="E333" s="56">
        <v>0</v>
      </c>
      <c r="F333" s="56">
        <v>0</v>
      </c>
      <c r="G333" s="56">
        <v>0</v>
      </c>
      <c r="H333" s="55" t="str">
        <f t="shared" si="44"/>
        <v/>
      </c>
      <c r="J333" s="17">
        <f t="shared" si="41"/>
        <v>0</v>
      </c>
      <c r="L333" s="18">
        <f>F333-G333</f>
        <v>0</v>
      </c>
    </row>
    <row r="334" spans="1:12" ht="15" customHeight="1" x14ac:dyDescent="0.25">
      <c r="A334" s="68"/>
      <c r="B334" s="73"/>
      <c r="C334" s="74" t="s">
        <v>7</v>
      </c>
      <c r="D334" s="46" t="s">
        <v>1</v>
      </c>
      <c r="E334" s="56">
        <v>39273.599999999999</v>
      </c>
      <c r="F334" s="56">
        <v>39273.599999999999</v>
      </c>
      <c r="G334" s="56">
        <v>39273.599999999999</v>
      </c>
      <c r="H334" s="55">
        <f t="shared" si="44"/>
        <v>100</v>
      </c>
      <c r="J334" s="17">
        <f t="shared" si="41"/>
        <v>0</v>
      </c>
    </row>
    <row r="335" spans="1:12" ht="15" customHeight="1" x14ac:dyDescent="0.25">
      <c r="A335" s="68"/>
      <c r="B335" s="73"/>
      <c r="C335" s="75"/>
      <c r="D335" s="46" t="s">
        <v>2</v>
      </c>
      <c r="E335" s="56">
        <f>E334-E336-E337</f>
        <v>39273.599999999999</v>
      </c>
      <c r="F335" s="56">
        <f>F334-F336-F337</f>
        <v>39273.599999999999</v>
      </c>
      <c r="G335" s="56">
        <f>G334-G336-G337</f>
        <v>39273.599999999999</v>
      </c>
      <c r="H335" s="55">
        <f t="shared" si="44"/>
        <v>100</v>
      </c>
      <c r="J335" s="17">
        <f t="shared" si="41"/>
        <v>0</v>
      </c>
      <c r="L335" s="18">
        <f>F335-G335</f>
        <v>0</v>
      </c>
    </row>
    <row r="336" spans="1:12" ht="15" customHeight="1" x14ac:dyDescent="0.25">
      <c r="A336" s="68"/>
      <c r="B336" s="73"/>
      <c r="C336" s="75"/>
      <c r="D336" s="46" t="s">
        <v>3</v>
      </c>
      <c r="E336" s="56">
        <v>0</v>
      </c>
      <c r="F336" s="56">
        <v>0</v>
      </c>
      <c r="G336" s="56">
        <v>0</v>
      </c>
      <c r="H336" s="55" t="str">
        <f t="shared" si="44"/>
        <v/>
      </c>
      <c r="J336" s="17">
        <f t="shared" si="41"/>
        <v>0</v>
      </c>
      <c r="L336" s="18">
        <f>F336-G336</f>
        <v>0</v>
      </c>
    </row>
    <row r="337" spans="1:12" ht="15" customHeight="1" x14ac:dyDescent="0.25">
      <c r="A337" s="68"/>
      <c r="B337" s="73"/>
      <c r="C337" s="76"/>
      <c r="D337" s="46" t="s">
        <v>18</v>
      </c>
      <c r="E337" s="56">
        <v>0</v>
      </c>
      <c r="F337" s="56">
        <v>0</v>
      </c>
      <c r="G337" s="56">
        <v>0</v>
      </c>
      <c r="H337" s="55" t="str">
        <f t="shared" si="44"/>
        <v/>
      </c>
      <c r="J337" s="17">
        <f t="shared" si="41"/>
        <v>0</v>
      </c>
      <c r="L337" s="18">
        <f>F337-G337</f>
        <v>0</v>
      </c>
    </row>
    <row r="338" spans="1:12" ht="16.5" customHeight="1" x14ac:dyDescent="0.25">
      <c r="A338" s="68" t="s">
        <v>203</v>
      </c>
      <c r="B338" s="73" t="s">
        <v>165</v>
      </c>
      <c r="C338" s="74" t="s">
        <v>7</v>
      </c>
      <c r="D338" s="46" t="s">
        <v>1</v>
      </c>
      <c r="E338" s="56">
        <v>1488542.3</v>
      </c>
      <c r="F338" s="56">
        <v>1488542.3</v>
      </c>
      <c r="G338" s="56">
        <v>1346342.2</v>
      </c>
      <c r="H338" s="55">
        <f t="shared" si="44"/>
        <v>90.447023238775273</v>
      </c>
      <c r="J338" s="17">
        <f t="shared" si="41"/>
        <v>0</v>
      </c>
    </row>
    <row r="339" spans="1:12" ht="15" customHeight="1" x14ac:dyDescent="0.25">
      <c r="A339" s="68"/>
      <c r="B339" s="73"/>
      <c r="C339" s="75"/>
      <c r="D339" s="46" t="s">
        <v>2</v>
      </c>
      <c r="E339" s="56">
        <f>E338-E340-E341</f>
        <v>1388113.1</v>
      </c>
      <c r="F339" s="56">
        <f>F338-F340-F341</f>
        <v>1388113.1</v>
      </c>
      <c r="G339" s="56">
        <f>G338-G340-G341</f>
        <v>1317119.3</v>
      </c>
      <c r="H339" s="55">
        <f t="shared" si="44"/>
        <v>94.88558965404188</v>
      </c>
      <c r="J339" s="17">
        <f t="shared" si="41"/>
        <v>0</v>
      </c>
      <c r="L339" s="18">
        <f>F339-G339</f>
        <v>70993.800000000047</v>
      </c>
    </row>
    <row r="340" spans="1:12" ht="15" customHeight="1" x14ac:dyDescent="0.25">
      <c r="A340" s="68"/>
      <c r="B340" s="73"/>
      <c r="C340" s="75"/>
      <c r="D340" s="46" t="s">
        <v>3</v>
      </c>
      <c r="E340" s="56">
        <v>100429.2</v>
      </c>
      <c r="F340" s="56">
        <v>100429.2</v>
      </c>
      <c r="G340" s="56">
        <v>29222.9</v>
      </c>
      <c r="H340" s="55">
        <f t="shared" si="44"/>
        <v>29.098011335348684</v>
      </c>
      <c r="J340" s="17">
        <f t="shared" si="41"/>
        <v>0</v>
      </c>
      <c r="L340" s="18">
        <f>F340-G340</f>
        <v>71206.299999999988</v>
      </c>
    </row>
    <row r="341" spans="1:12" ht="15" customHeight="1" x14ac:dyDescent="0.25">
      <c r="A341" s="68"/>
      <c r="B341" s="73"/>
      <c r="C341" s="76"/>
      <c r="D341" s="46" t="s">
        <v>18</v>
      </c>
      <c r="E341" s="56">
        <v>0</v>
      </c>
      <c r="F341" s="56">
        <v>0</v>
      </c>
      <c r="G341" s="56">
        <v>0</v>
      </c>
      <c r="H341" s="55" t="str">
        <f t="shared" si="44"/>
        <v/>
      </c>
      <c r="J341" s="17">
        <f t="shared" si="41"/>
        <v>0</v>
      </c>
      <c r="L341" s="18">
        <f>F341-G341</f>
        <v>0</v>
      </c>
    </row>
    <row r="342" spans="1:12" ht="16.5" customHeight="1" x14ac:dyDescent="0.25">
      <c r="A342" s="68" t="s">
        <v>204</v>
      </c>
      <c r="B342" s="73" t="s">
        <v>144</v>
      </c>
      <c r="C342" s="74" t="s">
        <v>7</v>
      </c>
      <c r="D342" s="46" t="s">
        <v>1</v>
      </c>
      <c r="E342" s="56">
        <v>239582.1</v>
      </c>
      <c r="F342" s="56">
        <v>239582.1</v>
      </c>
      <c r="G342" s="56">
        <v>231401.7</v>
      </c>
      <c r="H342" s="55">
        <f t="shared" si="44"/>
        <v>96.585554596941918</v>
      </c>
      <c r="J342" s="17">
        <f>E342-F342</f>
        <v>0</v>
      </c>
    </row>
    <row r="343" spans="1:12" ht="15" customHeight="1" x14ac:dyDescent="0.25">
      <c r="A343" s="68"/>
      <c r="B343" s="73"/>
      <c r="C343" s="75"/>
      <c r="D343" s="46" t="s">
        <v>2</v>
      </c>
      <c r="E343" s="56">
        <f>E342-E344-E345</f>
        <v>132501</v>
      </c>
      <c r="F343" s="56">
        <f>F342-F344-F345</f>
        <v>132501</v>
      </c>
      <c r="G343" s="56">
        <f>G342-G344-G345</f>
        <v>131090.70000000001</v>
      </c>
      <c r="H343" s="55">
        <f t="shared" si="44"/>
        <v>98.935630674485481</v>
      </c>
      <c r="J343" s="17">
        <f t="shared" si="41"/>
        <v>0</v>
      </c>
      <c r="L343" s="18">
        <f>F343-G343</f>
        <v>1410.2999999999884</v>
      </c>
    </row>
    <row r="344" spans="1:12" ht="15" customHeight="1" x14ac:dyDescent="0.25">
      <c r="A344" s="68"/>
      <c r="B344" s="73"/>
      <c r="C344" s="75"/>
      <c r="D344" s="46" t="s">
        <v>3</v>
      </c>
      <c r="E344" s="56">
        <v>107081.1</v>
      </c>
      <c r="F344" s="56">
        <v>107081.1</v>
      </c>
      <c r="G344" s="56">
        <v>100311</v>
      </c>
      <c r="H344" s="55">
        <f t="shared" si="44"/>
        <v>93.67759576619963</v>
      </c>
      <c r="J344" s="17">
        <f t="shared" si="41"/>
        <v>0</v>
      </c>
      <c r="L344" s="18">
        <f>F344-G344</f>
        <v>6770.1000000000058</v>
      </c>
    </row>
    <row r="345" spans="1:12" ht="15" customHeight="1" x14ac:dyDescent="0.25">
      <c r="A345" s="68"/>
      <c r="B345" s="73"/>
      <c r="C345" s="76"/>
      <c r="D345" s="46" t="s">
        <v>18</v>
      </c>
      <c r="E345" s="56">
        <v>0</v>
      </c>
      <c r="F345" s="56">
        <v>0</v>
      </c>
      <c r="G345" s="56">
        <v>0</v>
      </c>
      <c r="H345" s="55" t="str">
        <f t="shared" si="44"/>
        <v/>
      </c>
      <c r="J345" s="17">
        <f t="shared" si="41"/>
        <v>0</v>
      </c>
      <c r="L345" s="18">
        <f>F345-G345</f>
        <v>0</v>
      </c>
    </row>
    <row r="346" spans="1:12" ht="19.5" customHeight="1" x14ac:dyDescent="0.25">
      <c r="A346" s="68" t="s">
        <v>205</v>
      </c>
      <c r="B346" s="73" t="s">
        <v>143</v>
      </c>
      <c r="C346" s="74" t="s">
        <v>7</v>
      </c>
      <c r="D346" s="46" t="s">
        <v>1</v>
      </c>
      <c r="E346" s="56">
        <v>52990</v>
      </c>
      <c r="F346" s="56">
        <v>52990</v>
      </c>
      <c r="G346" s="56">
        <v>52903.4</v>
      </c>
      <c r="H346" s="55">
        <f t="shared" si="44"/>
        <v>99.836572938290246</v>
      </c>
      <c r="J346" s="17">
        <f t="shared" si="41"/>
        <v>0</v>
      </c>
    </row>
    <row r="347" spans="1:12" ht="18" customHeight="1" x14ac:dyDescent="0.25">
      <c r="A347" s="68"/>
      <c r="B347" s="73"/>
      <c r="C347" s="75"/>
      <c r="D347" s="46" t="s">
        <v>2</v>
      </c>
      <c r="E347" s="56">
        <f>E346-E348-E349</f>
        <v>52956.800000000003</v>
      </c>
      <c r="F347" s="56">
        <f>F346-F348-F349</f>
        <v>52956.800000000003</v>
      </c>
      <c r="G347" s="56">
        <f>G346-G348-G349</f>
        <v>52874.6</v>
      </c>
      <c r="H347" s="55">
        <f t="shared" si="44"/>
        <v>99.844779140733579</v>
      </c>
      <c r="J347" s="17">
        <f t="shared" si="41"/>
        <v>0</v>
      </c>
      <c r="L347" s="18">
        <f>F347-G347</f>
        <v>82.200000000004366</v>
      </c>
    </row>
    <row r="348" spans="1:12" ht="16.5" customHeight="1" x14ac:dyDescent="0.25">
      <c r="A348" s="68"/>
      <c r="B348" s="73"/>
      <c r="C348" s="75"/>
      <c r="D348" s="46" t="s">
        <v>3</v>
      </c>
      <c r="E348" s="56">
        <v>33.200000000000003</v>
      </c>
      <c r="F348" s="56">
        <v>33.200000000000003</v>
      </c>
      <c r="G348" s="56">
        <v>28.8</v>
      </c>
      <c r="H348" s="55">
        <f t="shared" si="44"/>
        <v>86.746987951807213</v>
      </c>
      <c r="J348" s="17">
        <f t="shared" si="41"/>
        <v>0</v>
      </c>
      <c r="L348" s="18">
        <f>F348-G348</f>
        <v>4.4000000000000021</v>
      </c>
    </row>
    <row r="349" spans="1:12" ht="15" customHeight="1" x14ac:dyDescent="0.25">
      <c r="A349" s="68"/>
      <c r="B349" s="73"/>
      <c r="C349" s="76"/>
      <c r="D349" s="46" t="s">
        <v>18</v>
      </c>
      <c r="E349" s="56">
        <v>0</v>
      </c>
      <c r="F349" s="56">
        <v>0</v>
      </c>
      <c r="G349" s="56">
        <v>0</v>
      </c>
      <c r="H349" s="55" t="str">
        <f t="shared" si="44"/>
        <v/>
      </c>
      <c r="J349" s="17">
        <f t="shared" si="41"/>
        <v>0</v>
      </c>
      <c r="L349" s="18">
        <f>F349-G349</f>
        <v>0</v>
      </c>
    </row>
    <row r="350" spans="1:12" ht="21.75" customHeight="1" x14ac:dyDescent="0.25">
      <c r="A350" s="68">
        <v>8</v>
      </c>
      <c r="B350" s="87" t="s">
        <v>142</v>
      </c>
      <c r="C350" s="88"/>
      <c r="D350" s="46" t="s">
        <v>1</v>
      </c>
      <c r="E350" s="56">
        <f>E351+E352+E353+E362</f>
        <v>1037534.2</v>
      </c>
      <c r="F350" s="56">
        <v>807514.5</v>
      </c>
      <c r="G350" s="56">
        <f>782381.5+G362</f>
        <v>1053902.7</v>
      </c>
      <c r="H350" s="55">
        <f t="shared" si="44"/>
        <v>101.5776347420644</v>
      </c>
      <c r="J350" s="17">
        <f t="shared" si="41"/>
        <v>230019.69999999995</v>
      </c>
    </row>
    <row r="351" spans="1:12" ht="22.5" customHeight="1" x14ac:dyDescent="0.25">
      <c r="A351" s="68"/>
      <c r="B351" s="89"/>
      <c r="C351" s="90"/>
      <c r="D351" s="46" t="s">
        <v>2</v>
      </c>
      <c r="E351" s="56">
        <v>504815.79999999993</v>
      </c>
      <c r="F351" s="56">
        <v>504815.79999999993</v>
      </c>
      <c r="G351" s="56">
        <v>498481.89999999997</v>
      </c>
      <c r="H351" s="55">
        <f t="shared" si="44"/>
        <v>98.745304723029676</v>
      </c>
      <c r="J351" s="17">
        <f t="shared" si="41"/>
        <v>0</v>
      </c>
      <c r="L351" s="18">
        <f>F351-G351</f>
        <v>6333.8999999999651</v>
      </c>
    </row>
    <row r="352" spans="1:12" ht="22.5" customHeight="1" x14ac:dyDescent="0.25">
      <c r="A352" s="68"/>
      <c r="B352" s="89"/>
      <c r="C352" s="90"/>
      <c r="D352" s="46" t="s">
        <v>3</v>
      </c>
      <c r="E352" s="56">
        <v>42111.199999999997</v>
      </c>
      <c r="F352" s="56">
        <v>42111.19999999999</v>
      </c>
      <c r="G352" s="56">
        <v>41309.800000000017</v>
      </c>
      <c r="H352" s="55">
        <f t="shared" si="44"/>
        <v>98.096943330990385</v>
      </c>
      <c r="J352" s="17">
        <f t="shared" si="41"/>
        <v>0</v>
      </c>
      <c r="L352" s="18">
        <f>F352-G352</f>
        <v>801.39999999997235</v>
      </c>
    </row>
    <row r="353" spans="1:12" ht="26.25" customHeight="1" x14ac:dyDescent="0.25">
      <c r="A353" s="68"/>
      <c r="B353" s="89"/>
      <c r="C353" s="90"/>
      <c r="D353" s="46" t="s">
        <v>18</v>
      </c>
      <c r="E353" s="56">
        <v>260587.5</v>
      </c>
      <c r="F353" s="56">
        <v>260587.5</v>
      </c>
      <c r="G353" s="56">
        <v>242589.8</v>
      </c>
      <c r="H353" s="55">
        <f t="shared" si="44"/>
        <v>93.093413920468166</v>
      </c>
      <c r="J353" s="17">
        <f t="shared" si="41"/>
        <v>0</v>
      </c>
      <c r="L353" s="18">
        <f>F353-G353</f>
        <v>17997.700000000012</v>
      </c>
    </row>
    <row r="354" spans="1:12" ht="15" hidden="1" customHeight="1" x14ac:dyDescent="0.25">
      <c r="A354" s="68"/>
      <c r="B354" s="89"/>
      <c r="C354" s="90"/>
      <c r="D354" s="46"/>
      <c r="E354" s="56">
        <v>807514.5</v>
      </c>
      <c r="F354" s="56">
        <v>807514.5</v>
      </c>
      <c r="G354" s="56">
        <v>782381.5</v>
      </c>
      <c r="H354" s="55">
        <f t="shared" si="44"/>
        <v>96.887610067682999</v>
      </c>
      <c r="I354" s="15"/>
    </row>
    <row r="355" spans="1:12" ht="15" hidden="1" customHeight="1" x14ac:dyDescent="0.25">
      <c r="A355" s="68"/>
      <c r="B355" s="89"/>
      <c r="C355" s="90"/>
      <c r="D355" s="46"/>
      <c r="E355" s="56">
        <v>504815.8</v>
      </c>
      <c r="F355" s="56">
        <v>504815.8</v>
      </c>
      <c r="G355" s="56">
        <v>498481.89999999997</v>
      </c>
      <c r="H355" s="55">
        <f t="shared" si="44"/>
        <v>98.745304723029662</v>
      </c>
      <c r="I355" s="15"/>
    </row>
    <row r="356" spans="1:12" ht="15" hidden="1" customHeight="1" x14ac:dyDescent="0.25">
      <c r="A356" s="68"/>
      <c r="B356" s="89"/>
      <c r="C356" s="90"/>
      <c r="D356" s="46"/>
      <c r="E356" s="56">
        <v>42111.199999999997</v>
      </c>
      <c r="F356" s="56">
        <v>42111.19999999999</v>
      </c>
      <c r="G356" s="56">
        <v>41309.800000000017</v>
      </c>
      <c r="H356" s="55">
        <f t="shared" si="44"/>
        <v>98.096943330990385</v>
      </c>
      <c r="I356" s="15"/>
    </row>
    <row r="357" spans="1:12" ht="15" hidden="1" customHeight="1" x14ac:dyDescent="0.25">
      <c r="A357" s="68"/>
      <c r="B357" s="89"/>
      <c r="C357" s="90"/>
      <c r="D357" s="46"/>
      <c r="E357" s="56">
        <v>260587.5</v>
      </c>
      <c r="F357" s="56">
        <v>260587.5</v>
      </c>
      <c r="G357" s="56">
        <v>242589.8</v>
      </c>
      <c r="H357" s="55">
        <f t="shared" si="44"/>
        <v>93.093413920468166</v>
      </c>
      <c r="I357" s="15"/>
    </row>
    <row r="358" spans="1:12" ht="15" hidden="1" customHeight="1" x14ac:dyDescent="0.25">
      <c r="A358" s="68"/>
      <c r="B358" s="89"/>
      <c r="C358" s="90"/>
      <c r="D358" s="46"/>
      <c r="E358" s="56">
        <v>0</v>
      </c>
      <c r="F358" s="56">
        <v>0</v>
      </c>
      <c r="G358" s="56">
        <v>0</v>
      </c>
      <c r="H358" s="55" t="str">
        <f t="shared" si="44"/>
        <v/>
      </c>
      <c r="I358" s="15"/>
    </row>
    <row r="359" spans="1:12" ht="15" hidden="1" customHeight="1" x14ac:dyDescent="0.25">
      <c r="A359" s="68"/>
      <c r="B359" s="89"/>
      <c r="C359" s="90"/>
      <c r="D359" s="46"/>
      <c r="E359" s="56">
        <v>0</v>
      </c>
      <c r="F359" s="56">
        <v>0</v>
      </c>
      <c r="G359" s="56">
        <v>0</v>
      </c>
      <c r="H359" s="55" t="str">
        <f t="shared" si="44"/>
        <v/>
      </c>
      <c r="I359" s="15"/>
    </row>
    <row r="360" spans="1:12" ht="15" hidden="1" customHeight="1" x14ac:dyDescent="0.25">
      <c r="A360" s="68"/>
      <c r="B360" s="89"/>
      <c r="C360" s="90"/>
      <c r="D360" s="46"/>
      <c r="E360" s="56">
        <v>0</v>
      </c>
      <c r="F360" s="56">
        <v>0</v>
      </c>
      <c r="G360" s="56">
        <v>0</v>
      </c>
      <c r="H360" s="55" t="str">
        <f t="shared" si="44"/>
        <v/>
      </c>
      <c r="I360" s="15"/>
    </row>
    <row r="361" spans="1:12" ht="15" hidden="1" customHeight="1" x14ac:dyDescent="0.25">
      <c r="A361" s="68"/>
      <c r="B361" s="89"/>
      <c r="C361" s="90"/>
      <c r="D361" s="46"/>
      <c r="E361" s="56">
        <v>0</v>
      </c>
      <c r="F361" s="56">
        <v>0</v>
      </c>
      <c r="G361" s="56">
        <v>0</v>
      </c>
      <c r="H361" s="55" t="str">
        <f t="shared" si="44"/>
        <v/>
      </c>
      <c r="I361" s="15"/>
    </row>
    <row r="362" spans="1:12" ht="24" customHeight="1" x14ac:dyDescent="0.25">
      <c r="A362" s="68"/>
      <c r="B362" s="91"/>
      <c r="C362" s="92"/>
      <c r="D362" s="46" t="s">
        <v>113</v>
      </c>
      <c r="E362" s="56">
        <v>230019.7</v>
      </c>
      <c r="F362" s="56"/>
      <c r="G362" s="56">
        <v>271521.2</v>
      </c>
      <c r="H362" s="55">
        <f t="shared" si="44"/>
        <v>118.04258504815022</v>
      </c>
      <c r="I362" s="15"/>
    </row>
    <row r="363" spans="1:12" ht="20.25" customHeight="1" x14ac:dyDescent="0.25">
      <c r="A363" s="68" t="s">
        <v>206</v>
      </c>
      <c r="B363" s="73" t="s">
        <v>156</v>
      </c>
      <c r="C363" s="21"/>
      <c r="D363" s="46" t="s">
        <v>1</v>
      </c>
      <c r="E363" s="56">
        <v>278945</v>
      </c>
      <c r="F363" s="56">
        <v>278945</v>
      </c>
      <c r="G363" s="56">
        <v>259711.4</v>
      </c>
      <c r="H363" s="55">
        <f t="shared" si="44"/>
        <v>93.104877305562027</v>
      </c>
      <c r="J363" s="17">
        <f t="shared" ref="J363:J423" si="45">E363-F363</f>
        <v>0</v>
      </c>
    </row>
    <row r="364" spans="1:12" ht="18.75" customHeight="1" x14ac:dyDescent="0.25">
      <c r="A364" s="68"/>
      <c r="B364" s="73"/>
      <c r="C364" s="23"/>
      <c r="D364" s="46" t="s">
        <v>2</v>
      </c>
      <c r="E364" s="56">
        <v>9988.699999999988</v>
      </c>
      <c r="F364" s="56">
        <v>9988.699999999988</v>
      </c>
      <c r="G364" s="56">
        <v>9330.7999999999884</v>
      </c>
      <c r="H364" s="55">
        <f t="shared" si="44"/>
        <v>93.413557319771328</v>
      </c>
      <c r="J364" s="17">
        <f t="shared" si="45"/>
        <v>0</v>
      </c>
      <c r="L364" s="18">
        <f>F364-G364</f>
        <v>657.89999999999964</v>
      </c>
    </row>
    <row r="365" spans="1:12" ht="18" customHeight="1" x14ac:dyDescent="0.25">
      <c r="A365" s="68"/>
      <c r="B365" s="73"/>
      <c r="C365" s="23"/>
      <c r="D365" s="46" t="s">
        <v>3</v>
      </c>
      <c r="E365" s="56">
        <v>8368.7999999999993</v>
      </c>
      <c r="F365" s="56">
        <v>8368.7999999999884</v>
      </c>
      <c r="G365" s="56">
        <v>7790.8000000000175</v>
      </c>
      <c r="H365" s="55">
        <f t="shared" si="44"/>
        <v>93.093394512953083</v>
      </c>
      <c r="J365" s="17">
        <f t="shared" si="45"/>
        <v>0</v>
      </c>
      <c r="L365" s="18">
        <f>F365-G365</f>
        <v>577.9999999999709</v>
      </c>
    </row>
    <row r="366" spans="1:12" ht="18.75" customHeight="1" x14ac:dyDescent="0.25">
      <c r="A366" s="68"/>
      <c r="B366" s="73"/>
      <c r="C366" s="24"/>
      <c r="D366" s="46" t="s">
        <v>18</v>
      </c>
      <c r="E366" s="56">
        <v>260587.5</v>
      </c>
      <c r="F366" s="56">
        <v>260587.5</v>
      </c>
      <c r="G366" s="56">
        <v>242589.8</v>
      </c>
      <c r="H366" s="55">
        <f t="shared" si="44"/>
        <v>93.093413920468166</v>
      </c>
      <c r="J366" s="17">
        <f t="shared" si="45"/>
        <v>0</v>
      </c>
      <c r="L366" s="18">
        <f>F366-G366</f>
        <v>17997.700000000012</v>
      </c>
    </row>
    <row r="367" spans="1:12" ht="15" customHeight="1" x14ac:dyDescent="0.25">
      <c r="A367" s="68"/>
      <c r="B367" s="73"/>
      <c r="C367" s="74" t="s">
        <v>9</v>
      </c>
      <c r="D367" s="46" t="s">
        <v>1</v>
      </c>
      <c r="E367" s="56">
        <v>277325.09999999998</v>
      </c>
      <c r="F367" s="56">
        <v>277325.09999999998</v>
      </c>
      <c r="G367" s="56">
        <v>258171.4</v>
      </c>
      <c r="H367" s="55">
        <f t="shared" si="44"/>
        <v>93.093412749152535</v>
      </c>
      <c r="J367" s="17">
        <f t="shared" si="45"/>
        <v>0</v>
      </c>
    </row>
    <row r="368" spans="1:12" ht="15" customHeight="1" x14ac:dyDescent="0.25">
      <c r="A368" s="68"/>
      <c r="B368" s="73"/>
      <c r="C368" s="75"/>
      <c r="D368" s="46" t="s">
        <v>2</v>
      </c>
      <c r="E368" s="56">
        <v>8368.7999999999884</v>
      </c>
      <c r="F368" s="56">
        <v>8368.7999999999884</v>
      </c>
      <c r="G368" s="56">
        <v>7790.7999999999884</v>
      </c>
      <c r="H368" s="55">
        <f t="shared" si="44"/>
        <v>93.093394512952869</v>
      </c>
      <c r="J368" s="17">
        <f>E368-F368</f>
        <v>0</v>
      </c>
      <c r="L368" s="18">
        <f>F368-G368</f>
        <v>578</v>
      </c>
    </row>
    <row r="369" spans="1:12" ht="15" customHeight="1" x14ac:dyDescent="0.25">
      <c r="A369" s="68"/>
      <c r="B369" s="73"/>
      <c r="C369" s="75"/>
      <c r="D369" s="46" t="s">
        <v>3</v>
      </c>
      <c r="E369" s="56">
        <v>8368.7999999999993</v>
      </c>
      <c r="F369" s="56">
        <v>8368.7999999999884</v>
      </c>
      <c r="G369" s="56">
        <v>7790.8000000000175</v>
      </c>
      <c r="H369" s="55">
        <f t="shared" si="44"/>
        <v>93.093394512953083</v>
      </c>
      <c r="J369" s="17">
        <f t="shared" si="45"/>
        <v>0</v>
      </c>
      <c r="L369" s="18">
        <f>F369-G369</f>
        <v>577.9999999999709</v>
      </c>
    </row>
    <row r="370" spans="1:12" ht="15" customHeight="1" x14ac:dyDescent="0.25">
      <c r="A370" s="68"/>
      <c r="B370" s="73"/>
      <c r="C370" s="76"/>
      <c r="D370" s="46" t="s">
        <v>18</v>
      </c>
      <c r="E370" s="56">
        <v>260587.5</v>
      </c>
      <c r="F370" s="56">
        <v>260587.5</v>
      </c>
      <c r="G370" s="56">
        <v>242589.8</v>
      </c>
      <c r="H370" s="55">
        <f t="shared" si="44"/>
        <v>93.093413920468166</v>
      </c>
      <c r="J370" s="17">
        <f t="shared" si="45"/>
        <v>0</v>
      </c>
      <c r="L370" s="18">
        <f>F370-G370</f>
        <v>17997.700000000012</v>
      </c>
    </row>
    <row r="371" spans="1:12" ht="16.5" customHeight="1" x14ac:dyDescent="0.25">
      <c r="A371" s="68"/>
      <c r="B371" s="73"/>
      <c r="C371" s="74" t="s">
        <v>26</v>
      </c>
      <c r="D371" s="46" t="s">
        <v>1</v>
      </c>
      <c r="E371" s="56">
        <v>1619.9</v>
      </c>
      <c r="F371" s="56">
        <v>1619.9</v>
      </c>
      <c r="G371" s="56">
        <v>1540</v>
      </c>
      <c r="H371" s="55">
        <f t="shared" si="44"/>
        <v>95.067596765232423</v>
      </c>
      <c r="J371" s="17">
        <f t="shared" si="45"/>
        <v>0</v>
      </c>
    </row>
    <row r="372" spans="1:12" ht="15" customHeight="1" x14ac:dyDescent="0.25">
      <c r="A372" s="68"/>
      <c r="B372" s="73"/>
      <c r="C372" s="75"/>
      <c r="D372" s="46" t="s">
        <v>2</v>
      </c>
      <c r="E372" s="56">
        <v>1619.9</v>
      </c>
      <c r="F372" s="56">
        <v>1619.9</v>
      </c>
      <c r="G372" s="56">
        <v>1540</v>
      </c>
      <c r="H372" s="55">
        <f t="shared" si="44"/>
        <v>95.067596765232423</v>
      </c>
      <c r="J372" s="17">
        <f t="shared" si="45"/>
        <v>0</v>
      </c>
      <c r="L372" s="18">
        <f>F372-G372</f>
        <v>79.900000000000091</v>
      </c>
    </row>
    <row r="373" spans="1:12" ht="15" customHeight="1" x14ac:dyDescent="0.25">
      <c r="A373" s="68"/>
      <c r="B373" s="73"/>
      <c r="C373" s="75"/>
      <c r="D373" s="46" t="s">
        <v>3</v>
      </c>
      <c r="E373" s="56">
        <v>0</v>
      </c>
      <c r="F373" s="56">
        <v>0</v>
      </c>
      <c r="G373" s="56">
        <v>0</v>
      </c>
      <c r="H373" s="55" t="str">
        <f t="shared" si="44"/>
        <v/>
      </c>
      <c r="J373" s="17">
        <f t="shared" si="45"/>
        <v>0</v>
      </c>
      <c r="L373" s="18">
        <f>F373-G373</f>
        <v>0</v>
      </c>
    </row>
    <row r="374" spans="1:12" ht="15" customHeight="1" x14ac:dyDescent="0.25">
      <c r="A374" s="68"/>
      <c r="B374" s="73"/>
      <c r="C374" s="76"/>
      <c r="D374" s="46" t="s">
        <v>18</v>
      </c>
      <c r="E374" s="56">
        <v>0</v>
      </c>
      <c r="F374" s="56">
        <v>0</v>
      </c>
      <c r="G374" s="56">
        <v>0</v>
      </c>
      <c r="H374" s="55" t="str">
        <f t="shared" si="44"/>
        <v/>
      </c>
      <c r="J374" s="17">
        <f t="shared" si="45"/>
        <v>0</v>
      </c>
      <c r="L374" s="18">
        <f>F374-G374</f>
        <v>0</v>
      </c>
    </row>
    <row r="375" spans="1:12" ht="15" customHeight="1" x14ac:dyDescent="0.25">
      <c r="A375" s="68" t="s">
        <v>207</v>
      </c>
      <c r="B375" s="73" t="s">
        <v>166</v>
      </c>
      <c r="C375" s="21"/>
      <c r="D375" s="46" t="s">
        <v>1</v>
      </c>
      <c r="E375" s="56">
        <v>135104.79999999999</v>
      </c>
      <c r="F375" s="56">
        <v>135104.79999999999</v>
      </c>
      <c r="G375" s="56">
        <v>134823.6</v>
      </c>
      <c r="H375" s="55">
        <f t="shared" si="44"/>
        <v>99.791865277917609</v>
      </c>
      <c r="J375" s="17">
        <f t="shared" si="45"/>
        <v>0</v>
      </c>
    </row>
    <row r="376" spans="1:12" ht="15" customHeight="1" x14ac:dyDescent="0.25">
      <c r="A376" s="68"/>
      <c r="B376" s="73"/>
      <c r="C376" s="23"/>
      <c r="D376" s="46" t="s">
        <v>2</v>
      </c>
      <c r="E376" s="56">
        <v>135104.79999999999</v>
      </c>
      <c r="F376" s="56">
        <v>135104.79999999999</v>
      </c>
      <c r="G376" s="56">
        <v>134823.6</v>
      </c>
      <c r="H376" s="55">
        <f t="shared" si="44"/>
        <v>99.791865277917609</v>
      </c>
      <c r="J376" s="17">
        <f t="shared" si="45"/>
        <v>0</v>
      </c>
      <c r="L376" s="18">
        <f>F376-G376</f>
        <v>281.19999999998254</v>
      </c>
    </row>
    <row r="377" spans="1:12" ht="15" customHeight="1" x14ac:dyDescent="0.25">
      <c r="A377" s="68"/>
      <c r="B377" s="73"/>
      <c r="C377" s="23"/>
      <c r="D377" s="46" t="s">
        <v>3</v>
      </c>
      <c r="E377" s="56">
        <v>0</v>
      </c>
      <c r="F377" s="56">
        <v>0</v>
      </c>
      <c r="G377" s="56">
        <v>0</v>
      </c>
      <c r="H377" s="55" t="str">
        <f t="shared" si="44"/>
        <v/>
      </c>
      <c r="J377" s="17">
        <f t="shared" si="45"/>
        <v>0</v>
      </c>
      <c r="L377" s="18">
        <f>F377-G377</f>
        <v>0</v>
      </c>
    </row>
    <row r="378" spans="1:12" ht="15" customHeight="1" x14ac:dyDescent="0.25">
      <c r="A378" s="68"/>
      <c r="B378" s="73"/>
      <c r="C378" s="24"/>
      <c r="D378" s="46" t="s">
        <v>18</v>
      </c>
      <c r="E378" s="56">
        <v>0</v>
      </c>
      <c r="F378" s="56">
        <v>0</v>
      </c>
      <c r="G378" s="56">
        <v>0</v>
      </c>
      <c r="H378" s="55" t="str">
        <f t="shared" si="44"/>
        <v/>
      </c>
      <c r="J378" s="17">
        <f t="shared" si="45"/>
        <v>0</v>
      </c>
      <c r="L378" s="18">
        <f>F378-G378</f>
        <v>0</v>
      </c>
    </row>
    <row r="379" spans="1:12" ht="15" customHeight="1" x14ac:dyDescent="0.25">
      <c r="A379" s="68"/>
      <c r="B379" s="73"/>
      <c r="C379" s="77" t="s">
        <v>9</v>
      </c>
      <c r="D379" s="46" t="s">
        <v>1</v>
      </c>
      <c r="E379" s="56">
        <v>132038</v>
      </c>
      <c r="F379" s="56">
        <v>132038</v>
      </c>
      <c r="G379" s="56">
        <v>131886</v>
      </c>
      <c r="H379" s="55">
        <f t="shared" si="44"/>
        <v>99.884881624986747</v>
      </c>
      <c r="J379" s="17">
        <f t="shared" si="45"/>
        <v>0</v>
      </c>
    </row>
    <row r="380" spans="1:12" ht="15" customHeight="1" x14ac:dyDescent="0.25">
      <c r="A380" s="68"/>
      <c r="B380" s="73"/>
      <c r="C380" s="78"/>
      <c r="D380" s="46" t="s">
        <v>2</v>
      </c>
      <c r="E380" s="56">
        <v>132038</v>
      </c>
      <c r="F380" s="56">
        <v>132038</v>
      </c>
      <c r="G380" s="56">
        <v>131886</v>
      </c>
      <c r="H380" s="55">
        <f t="shared" si="44"/>
        <v>99.884881624986747</v>
      </c>
      <c r="J380" s="17">
        <f t="shared" si="45"/>
        <v>0</v>
      </c>
      <c r="L380" s="18">
        <f>F380-G380</f>
        <v>152</v>
      </c>
    </row>
    <row r="381" spans="1:12" ht="15" customHeight="1" x14ac:dyDescent="0.25">
      <c r="A381" s="68"/>
      <c r="B381" s="73"/>
      <c r="C381" s="78"/>
      <c r="D381" s="46" t="s">
        <v>3</v>
      </c>
      <c r="E381" s="56">
        <v>0</v>
      </c>
      <c r="F381" s="56">
        <v>0</v>
      </c>
      <c r="G381" s="56">
        <v>0</v>
      </c>
      <c r="H381" s="55" t="str">
        <f t="shared" si="44"/>
        <v/>
      </c>
      <c r="J381" s="17">
        <f t="shared" si="45"/>
        <v>0</v>
      </c>
      <c r="L381" s="18">
        <f>F381-G381</f>
        <v>0</v>
      </c>
    </row>
    <row r="382" spans="1:12" ht="15" customHeight="1" x14ac:dyDescent="0.25">
      <c r="A382" s="68"/>
      <c r="B382" s="73"/>
      <c r="C382" s="79"/>
      <c r="D382" s="46" t="s">
        <v>18</v>
      </c>
      <c r="E382" s="56">
        <v>0</v>
      </c>
      <c r="F382" s="56">
        <v>0</v>
      </c>
      <c r="G382" s="56">
        <v>0</v>
      </c>
      <c r="H382" s="55" t="str">
        <f t="shared" si="44"/>
        <v/>
      </c>
      <c r="J382" s="17">
        <f t="shared" si="45"/>
        <v>0</v>
      </c>
      <c r="L382" s="18">
        <f>F382-G382</f>
        <v>0</v>
      </c>
    </row>
    <row r="383" spans="1:12" ht="15" customHeight="1" x14ac:dyDescent="0.25">
      <c r="A383" s="68"/>
      <c r="B383" s="73"/>
      <c r="C383" s="74" t="s">
        <v>26</v>
      </c>
      <c r="D383" s="46" t="s">
        <v>1</v>
      </c>
      <c r="E383" s="56">
        <v>3066.8</v>
      </c>
      <c r="F383" s="56">
        <v>3066.8</v>
      </c>
      <c r="G383" s="56">
        <v>2937.6</v>
      </c>
      <c r="H383" s="55">
        <f t="shared" si="44"/>
        <v>95.787139689578709</v>
      </c>
      <c r="J383" s="17">
        <f t="shared" si="45"/>
        <v>0</v>
      </c>
    </row>
    <row r="384" spans="1:12" ht="15" customHeight="1" x14ac:dyDescent="0.25">
      <c r="A384" s="68"/>
      <c r="B384" s="73"/>
      <c r="C384" s="75"/>
      <c r="D384" s="46" t="s">
        <v>2</v>
      </c>
      <c r="E384" s="56">
        <v>3066.8</v>
      </c>
      <c r="F384" s="56">
        <v>3066.8</v>
      </c>
      <c r="G384" s="56">
        <v>2937.6</v>
      </c>
      <c r="H384" s="55">
        <f t="shared" si="44"/>
        <v>95.787139689578709</v>
      </c>
      <c r="J384" s="17">
        <f t="shared" si="45"/>
        <v>0</v>
      </c>
      <c r="L384" s="18">
        <f>F384-G384</f>
        <v>129.20000000000027</v>
      </c>
    </row>
    <row r="385" spans="1:12" ht="15" customHeight="1" x14ac:dyDescent="0.25">
      <c r="A385" s="68"/>
      <c r="B385" s="73"/>
      <c r="C385" s="75"/>
      <c r="D385" s="46" t="s">
        <v>3</v>
      </c>
      <c r="E385" s="56">
        <v>0</v>
      </c>
      <c r="F385" s="56">
        <v>0</v>
      </c>
      <c r="G385" s="56">
        <v>0</v>
      </c>
      <c r="H385" s="55" t="str">
        <f t="shared" si="44"/>
        <v/>
      </c>
      <c r="J385" s="17">
        <f t="shared" si="45"/>
        <v>0</v>
      </c>
      <c r="L385" s="18">
        <f>F385-G385</f>
        <v>0</v>
      </c>
    </row>
    <row r="386" spans="1:12" ht="15" customHeight="1" x14ac:dyDescent="0.25">
      <c r="A386" s="68"/>
      <c r="B386" s="73"/>
      <c r="C386" s="76"/>
      <c r="D386" s="46" t="s">
        <v>18</v>
      </c>
      <c r="E386" s="56">
        <v>0</v>
      </c>
      <c r="F386" s="56">
        <v>0</v>
      </c>
      <c r="G386" s="56">
        <v>0</v>
      </c>
      <c r="H386" s="55" t="str">
        <f t="shared" si="44"/>
        <v/>
      </c>
      <c r="J386" s="17">
        <f t="shared" si="45"/>
        <v>0</v>
      </c>
      <c r="L386" s="18">
        <f>F386-G386</f>
        <v>0</v>
      </c>
    </row>
    <row r="387" spans="1:12" ht="16.5" customHeight="1" x14ac:dyDescent="0.25">
      <c r="A387" s="68" t="s">
        <v>208</v>
      </c>
      <c r="B387" s="73" t="s">
        <v>167</v>
      </c>
      <c r="C387" s="74" t="s">
        <v>19</v>
      </c>
      <c r="D387" s="46" t="s">
        <v>1</v>
      </c>
      <c r="E387" s="56">
        <f>E388+E389+E390+E391</f>
        <v>345891.4</v>
      </c>
      <c r="F387" s="56">
        <f t="shared" ref="F387:G387" si="46">F388+F389+F390+F391</f>
        <v>115871.69999999998</v>
      </c>
      <c r="G387" s="56">
        <f t="shared" si="46"/>
        <v>386946.1</v>
      </c>
      <c r="H387" s="55">
        <f t="shared" si="44"/>
        <v>111.86924566496882</v>
      </c>
      <c r="J387" s="17">
        <f t="shared" si="45"/>
        <v>230019.70000000004</v>
      </c>
    </row>
    <row r="388" spans="1:12" ht="15" customHeight="1" x14ac:dyDescent="0.25">
      <c r="A388" s="68"/>
      <c r="B388" s="73"/>
      <c r="C388" s="75"/>
      <c r="D388" s="46" t="s">
        <v>2</v>
      </c>
      <c r="E388" s="56">
        <v>82129.299999999988</v>
      </c>
      <c r="F388" s="56">
        <v>82129.299999999988</v>
      </c>
      <c r="G388" s="56">
        <v>81905.899999999994</v>
      </c>
      <c r="H388" s="55">
        <f t="shared" si="44"/>
        <v>99.727989889113871</v>
      </c>
      <c r="J388" s="17">
        <f t="shared" si="45"/>
        <v>0</v>
      </c>
      <c r="L388" s="18">
        <f>F388-G388</f>
        <v>223.39999999999418</v>
      </c>
    </row>
    <row r="389" spans="1:12" ht="15" customHeight="1" x14ac:dyDescent="0.25">
      <c r="A389" s="68"/>
      <c r="B389" s="73"/>
      <c r="C389" s="75"/>
      <c r="D389" s="46" t="s">
        <v>3</v>
      </c>
      <c r="E389" s="56">
        <v>33742.400000000001</v>
      </c>
      <c r="F389" s="56">
        <v>33742.400000000001</v>
      </c>
      <c r="G389" s="56">
        <v>33519</v>
      </c>
      <c r="H389" s="55">
        <f t="shared" si="44"/>
        <v>99.337924984589122</v>
      </c>
      <c r="J389" s="17">
        <f t="shared" si="45"/>
        <v>0</v>
      </c>
      <c r="L389" s="18">
        <f>F389-G389</f>
        <v>223.40000000000146</v>
      </c>
    </row>
    <row r="390" spans="1:12" ht="15" customHeight="1" x14ac:dyDescent="0.25">
      <c r="A390" s="68"/>
      <c r="B390" s="73"/>
      <c r="C390" s="75"/>
      <c r="D390" s="46" t="s">
        <v>18</v>
      </c>
      <c r="E390" s="56">
        <v>0</v>
      </c>
      <c r="F390" s="56">
        <v>0</v>
      </c>
      <c r="G390" s="56">
        <v>0</v>
      </c>
      <c r="H390" s="55" t="str">
        <f t="shared" si="44"/>
        <v/>
      </c>
      <c r="J390" s="17">
        <f t="shared" si="45"/>
        <v>0</v>
      </c>
      <c r="L390" s="18">
        <f>F390-G390</f>
        <v>0</v>
      </c>
    </row>
    <row r="391" spans="1:12" ht="15" customHeight="1" x14ac:dyDescent="0.25">
      <c r="A391" s="68"/>
      <c r="B391" s="73"/>
      <c r="C391" s="76"/>
      <c r="D391" s="46" t="s">
        <v>113</v>
      </c>
      <c r="E391" s="56">
        <v>230019.7</v>
      </c>
      <c r="F391" s="56"/>
      <c r="G391" s="56">
        <v>271521.2</v>
      </c>
      <c r="H391" s="55">
        <v>118.04258504815022</v>
      </c>
      <c r="J391" s="17"/>
      <c r="L391" s="18"/>
    </row>
    <row r="392" spans="1:12" ht="15" customHeight="1" x14ac:dyDescent="0.25">
      <c r="A392" s="68" t="s">
        <v>209</v>
      </c>
      <c r="B392" s="73" t="s">
        <v>168</v>
      </c>
      <c r="C392" s="74" t="s">
        <v>26</v>
      </c>
      <c r="D392" s="46" t="s">
        <v>1</v>
      </c>
      <c r="E392" s="56">
        <v>5531.1</v>
      </c>
      <c r="F392" s="56">
        <v>5531.1</v>
      </c>
      <c r="G392" s="56">
        <v>5512.6</v>
      </c>
      <c r="H392" s="55">
        <f t="shared" si="44"/>
        <v>99.665527652727306</v>
      </c>
      <c r="J392" s="17">
        <f t="shared" si="45"/>
        <v>0</v>
      </c>
    </row>
    <row r="393" spans="1:12" ht="15" customHeight="1" x14ac:dyDescent="0.25">
      <c r="A393" s="68"/>
      <c r="B393" s="73"/>
      <c r="C393" s="75"/>
      <c r="D393" s="46" t="s">
        <v>2</v>
      </c>
      <c r="E393" s="56">
        <v>5531.1</v>
      </c>
      <c r="F393" s="56">
        <v>5531.1</v>
      </c>
      <c r="G393" s="56">
        <v>5512.6</v>
      </c>
      <c r="H393" s="55">
        <f t="shared" si="44"/>
        <v>99.665527652727306</v>
      </c>
      <c r="J393" s="17">
        <f t="shared" si="45"/>
        <v>0</v>
      </c>
      <c r="L393" s="18">
        <f>F393-G393</f>
        <v>18.5</v>
      </c>
    </row>
    <row r="394" spans="1:12" ht="15" customHeight="1" x14ac:dyDescent="0.25">
      <c r="A394" s="68"/>
      <c r="B394" s="73"/>
      <c r="C394" s="75"/>
      <c r="D394" s="46" t="s">
        <v>3</v>
      </c>
      <c r="E394" s="56">
        <v>0</v>
      </c>
      <c r="F394" s="56">
        <v>0</v>
      </c>
      <c r="G394" s="56">
        <v>0</v>
      </c>
      <c r="H394" s="55" t="str">
        <f t="shared" si="44"/>
        <v/>
      </c>
      <c r="J394" s="17">
        <f t="shared" si="45"/>
        <v>0</v>
      </c>
      <c r="L394" s="18">
        <f>F394-G394</f>
        <v>0</v>
      </c>
    </row>
    <row r="395" spans="1:12" ht="36.75" customHeight="1" x14ac:dyDescent="0.25">
      <c r="A395" s="68"/>
      <c r="B395" s="73"/>
      <c r="C395" s="76"/>
      <c r="D395" s="46" t="s">
        <v>18</v>
      </c>
      <c r="E395" s="56">
        <v>0</v>
      </c>
      <c r="F395" s="56">
        <v>0</v>
      </c>
      <c r="G395" s="56">
        <v>0</v>
      </c>
      <c r="H395" s="55" t="str">
        <f t="shared" si="44"/>
        <v/>
      </c>
      <c r="J395" s="17">
        <f t="shared" si="45"/>
        <v>0</v>
      </c>
      <c r="L395" s="18">
        <f>F395-G395</f>
        <v>0</v>
      </c>
    </row>
    <row r="396" spans="1:12" ht="16.5" customHeight="1" x14ac:dyDescent="0.25">
      <c r="A396" s="68" t="s">
        <v>210</v>
      </c>
      <c r="B396" s="73" t="s">
        <v>157</v>
      </c>
      <c r="C396" s="74" t="s">
        <v>9</v>
      </c>
      <c r="D396" s="46" t="s">
        <v>1</v>
      </c>
      <c r="E396" s="56">
        <v>18994.5</v>
      </c>
      <c r="F396" s="56">
        <v>18994.5</v>
      </c>
      <c r="G396" s="56">
        <v>18994.5</v>
      </c>
      <c r="H396" s="55">
        <f t="shared" ref="H396:H459" si="47">IF((E396&gt;0), G396/E396*100, "")</f>
        <v>100</v>
      </c>
      <c r="J396" s="17">
        <f t="shared" si="45"/>
        <v>0</v>
      </c>
    </row>
    <row r="397" spans="1:12" ht="15" customHeight="1" x14ac:dyDescent="0.25">
      <c r="A397" s="68"/>
      <c r="B397" s="73"/>
      <c r="C397" s="75"/>
      <c r="D397" s="46" t="s">
        <v>2</v>
      </c>
      <c r="E397" s="56">
        <v>18994.5</v>
      </c>
      <c r="F397" s="56">
        <v>18994.5</v>
      </c>
      <c r="G397" s="56">
        <v>18994.5</v>
      </c>
      <c r="H397" s="55">
        <f t="shared" si="47"/>
        <v>100</v>
      </c>
      <c r="J397" s="17">
        <f t="shared" si="45"/>
        <v>0</v>
      </c>
      <c r="L397" s="18">
        <f>F397-G397</f>
        <v>0</v>
      </c>
    </row>
    <row r="398" spans="1:12" ht="15" customHeight="1" x14ac:dyDescent="0.25">
      <c r="A398" s="68"/>
      <c r="B398" s="73"/>
      <c r="C398" s="75"/>
      <c r="D398" s="46" t="s">
        <v>3</v>
      </c>
      <c r="E398" s="56">
        <v>0</v>
      </c>
      <c r="F398" s="56">
        <v>0</v>
      </c>
      <c r="G398" s="56">
        <v>0</v>
      </c>
      <c r="H398" s="55" t="str">
        <f t="shared" si="47"/>
        <v/>
      </c>
      <c r="J398" s="17">
        <f t="shared" si="45"/>
        <v>0</v>
      </c>
      <c r="L398" s="18">
        <f>F398-G398</f>
        <v>0</v>
      </c>
    </row>
    <row r="399" spans="1:12" ht="36.75" customHeight="1" x14ac:dyDescent="0.25">
      <c r="A399" s="68"/>
      <c r="B399" s="73"/>
      <c r="C399" s="76"/>
      <c r="D399" s="46" t="s">
        <v>18</v>
      </c>
      <c r="E399" s="56">
        <v>0</v>
      </c>
      <c r="F399" s="56">
        <v>0</v>
      </c>
      <c r="G399" s="56">
        <v>0</v>
      </c>
      <c r="H399" s="55" t="str">
        <f t="shared" si="47"/>
        <v/>
      </c>
      <c r="J399" s="17">
        <f t="shared" si="45"/>
        <v>0</v>
      </c>
      <c r="L399" s="18">
        <f>F399-G399</f>
        <v>0</v>
      </c>
    </row>
    <row r="400" spans="1:12" ht="16.5" customHeight="1" x14ac:dyDescent="0.25">
      <c r="A400" s="68" t="s">
        <v>211</v>
      </c>
      <c r="B400" s="73" t="s">
        <v>141</v>
      </c>
      <c r="C400" s="21"/>
      <c r="D400" s="46" t="s">
        <v>1</v>
      </c>
      <c r="E400" s="56">
        <v>158499.4</v>
      </c>
      <c r="F400" s="56">
        <v>158499.4</v>
      </c>
      <c r="G400" s="56">
        <v>153574.70000000001</v>
      </c>
      <c r="H400" s="55">
        <f t="shared" si="47"/>
        <v>96.892921992133736</v>
      </c>
      <c r="J400" s="17">
        <f t="shared" si="45"/>
        <v>0</v>
      </c>
    </row>
    <row r="401" spans="1:12" ht="15" customHeight="1" x14ac:dyDescent="0.25">
      <c r="A401" s="68"/>
      <c r="B401" s="73"/>
      <c r="C401" s="23"/>
      <c r="D401" s="46" t="s">
        <v>2</v>
      </c>
      <c r="E401" s="56">
        <v>158499.4</v>
      </c>
      <c r="F401" s="56">
        <v>158499.4</v>
      </c>
      <c r="G401" s="56">
        <v>153574.70000000001</v>
      </c>
      <c r="H401" s="55">
        <f t="shared" si="47"/>
        <v>96.892921992133736</v>
      </c>
      <c r="J401" s="17">
        <f t="shared" si="45"/>
        <v>0</v>
      </c>
      <c r="L401" s="18">
        <f>F401-G401</f>
        <v>4924.6999999999825</v>
      </c>
    </row>
    <row r="402" spans="1:12" ht="15" customHeight="1" x14ac:dyDescent="0.25">
      <c r="A402" s="68"/>
      <c r="B402" s="73"/>
      <c r="C402" s="23"/>
      <c r="D402" s="46" t="s">
        <v>3</v>
      </c>
      <c r="E402" s="56">
        <v>0</v>
      </c>
      <c r="F402" s="56">
        <v>0</v>
      </c>
      <c r="G402" s="56">
        <v>0</v>
      </c>
      <c r="H402" s="55" t="str">
        <f t="shared" si="47"/>
        <v/>
      </c>
      <c r="J402" s="17">
        <f t="shared" si="45"/>
        <v>0</v>
      </c>
      <c r="L402" s="18">
        <f>F402-G402</f>
        <v>0</v>
      </c>
    </row>
    <row r="403" spans="1:12" ht="15" customHeight="1" x14ac:dyDescent="0.25">
      <c r="A403" s="68"/>
      <c r="B403" s="73"/>
      <c r="C403" s="24"/>
      <c r="D403" s="46" t="s">
        <v>18</v>
      </c>
      <c r="E403" s="56">
        <v>0</v>
      </c>
      <c r="F403" s="56">
        <v>0</v>
      </c>
      <c r="G403" s="56">
        <v>0</v>
      </c>
      <c r="H403" s="55" t="str">
        <f t="shared" si="47"/>
        <v/>
      </c>
      <c r="J403" s="17">
        <f t="shared" si="45"/>
        <v>0</v>
      </c>
      <c r="L403" s="18">
        <f>F403-G403</f>
        <v>0</v>
      </c>
    </row>
    <row r="404" spans="1:12" ht="15" customHeight="1" x14ac:dyDescent="0.25">
      <c r="A404" s="68"/>
      <c r="B404" s="73"/>
      <c r="C404" s="74" t="s">
        <v>9</v>
      </c>
      <c r="D404" s="46" t="s">
        <v>1</v>
      </c>
      <c r="E404" s="56">
        <v>149357.5</v>
      </c>
      <c r="F404" s="56">
        <v>149357.5</v>
      </c>
      <c r="G404" s="56">
        <v>146718.70000000001</v>
      </c>
      <c r="H404" s="55">
        <f t="shared" si="47"/>
        <v>98.233232345212002</v>
      </c>
      <c r="J404" s="17">
        <f t="shared" si="45"/>
        <v>0</v>
      </c>
    </row>
    <row r="405" spans="1:12" ht="15" customHeight="1" x14ac:dyDescent="0.25">
      <c r="A405" s="68"/>
      <c r="B405" s="73"/>
      <c r="C405" s="75"/>
      <c r="D405" s="46" t="s">
        <v>2</v>
      </c>
      <c r="E405" s="56">
        <v>149357.5</v>
      </c>
      <c r="F405" s="56">
        <v>149357.5</v>
      </c>
      <c r="G405" s="56">
        <v>146718.70000000001</v>
      </c>
      <c r="H405" s="55">
        <f t="shared" si="47"/>
        <v>98.233232345212002</v>
      </c>
      <c r="J405" s="17">
        <f t="shared" si="45"/>
        <v>0</v>
      </c>
      <c r="L405" s="18">
        <f>F405-G405</f>
        <v>2638.7999999999884</v>
      </c>
    </row>
    <row r="406" spans="1:12" ht="15" customHeight="1" x14ac:dyDescent="0.25">
      <c r="A406" s="68"/>
      <c r="B406" s="73"/>
      <c r="C406" s="75"/>
      <c r="D406" s="46" t="s">
        <v>3</v>
      </c>
      <c r="E406" s="56">
        <v>0</v>
      </c>
      <c r="F406" s="56">
        <v>0</v>
      </c>
      <c r="G406" s="56">
        <v>0</v>
      </c>
      <c r="H406" s="55" t="str">
        <f t="shared" si="47"/>
        <v/>
      </c>
      <c r="J406" s="17">
        <f t="shared" si="45"/>
        <v>0</v>
      </c>
      <c r="L406" s="18">
        <f>F406-G406</f>
        <v>0</v>
      </c>
    </row>
    <row r="407" spans="1:12" ht="15" customHeight="1" x14ac:dyDescent="0.25">
      <c r="A407" s="68"/>
      <c r="B407" s="73"/>
      <c r="C407" s="76"/>
      <c r="D407" s="46" t="s">
        <v>18</v>
      </c>
      <c r="E407" s="56">
        <v>0</v>
      </c>
      <c r="F407" s="56">
        <v>0</v>
      </c>
      <c r="G407" s="56">
        <v>0</v>
      </c>
      <c r="H407" s="55" t="str">
        <f t="shared" si="47"/>
        <v/>
      </c>
      <c r="J407" s="17">
        <f t="shared" si="45"/>
        <v>0</v>
      </c>
      <c r="L407" s="18">
        <f>F407-G407</f>
        <v>0</v>
      </c>
    </row>
    <row r="408" spans="1:12" ht="15" customHeight="1" x14ac:dyDescent="0.25">
      <c r="A408" s="68"/>
      <c r="B408" s="73"/>
      <c r="C408" s="74" t="s">
        <v>26</v>
      </c>
      <c r="D408" s="46" t="s">
        <v>1</v>
      </c>
      <c r="E408" s="56">
        <v>9141.9</v>
      </c>
      <c r="F408" s="56">
        <v>9141.9</v>
      </c>
      <c r="G408" s="56">
        <v>6856</v>
      </c>
      <c r="H408" s="55">
        <f t="shared" si="47"/>
        <v>74.995351075815748</v>
      </c>
      <c r="J408" s="17">
        <f t="shared" si="45"/>
        <v>0</v>
      </c>
    </row>
    <row r="409" spans="1:12" ht="15" customHeight="1" x14ac:dyDescent="0.25">
      <c r="A409" s="68"/>
      <c r="B409" s="73"/>
      <c r="C409" s="75"/>
      <c r="D409" s="46" t="s">
        <v>2</v>
      </c>
      <c r="E409" s="56">
        <v>9141.9</v>
      </c>
      <c r="F409" s="56">
        <v>9141.9</v>
      </c>
      <c r="G409" s="56">
        <v>6856</v>
      </c>
      <c r="H409" s="55">
        <f t="shared" si="47"/>
        <v>74.995351075815748</v>
      </c>
      <c r="J409" s="17">
        <f t="shared" si="45"/>
        <v>0</v>
      </c>
      <c r="L409" s="18">
        <f>F409-G409</f>
        <v>2285.8999999999996</v>
      </c>
    </row>
    <row r="410" spans="1:12" ht="15" customHeight="1" x14ac:dyDescent="0.25">
      <c r="A410" s="68"/>
      <c r="B410" s="73"/>
      <c r="C410" s="75"/>
      <c r="D410" s="46" t="s">
        <v>3</v>
      </c>
      <c r="E410" s="56">
        <v>0</v>
      </c>
      <c r="F410" s="56">
        <v>0</v>
      </c>
      <c r="G410" s="56">
        <v>0</v>
      </c>
      <c r="H410" s="55" t="str">
        <f t="shared" si="47"/>
        <v/>
      </c>
      <c r="J410" s="17">
        <f t="shared" si="45"/>
        <v>0</v>
      </c>
      <c r="L410" s="18">
        <f>F410-G410</f>
        <v>0</v>
      </c>
    </row>
    <row r="411" spans="1:12" ht="15" customHeight="1" x14ac:dyDescent="0.25">
      <c r="A411" s="68"/>
      <c r="B411" s="73"/>
      <c r="C411" s="76"/>
      <c r="D411" s="46" t="s">
        <v>18</v>
      </c>
      <c r="E411" s="56">
        <v>0</v>
      </c>
      <c r="F411" s="56">
        <v>0</v>
      </c>
      <c r="G411" s="56">
        <v>0</v>
      </c>
      <c r="H411" s="55" t="str">
        <f t="shared" si="47"/>
        <v/>
      </c>
      <c r="J411" s="17">
        <f t="shared" si="45"/>
        <v>0</v>
      </c>
      <c r="L411" s="18">
        <f>F411-G411</f>
        <v>0</v>
      </c>
    </row>
    <row r="412" spans="1:12" ht="18.75" customHeight="1" x14ac:dyDescent="0.25">
      <c r="A412" s="68" t="s">
        <v>212</v>
      </c>
      <c r="B412" s="73" t="s">
        <v>140</v>
      </c>
      <c r="C412" s="74" t="s">
        <v>9</v>
      </c>
      <c r="D412" s="46" t="s">
        <v>1</v>
      </c>
      <c r="E412" s="56">
        <v>120</v>
      </c>
      <c r="F412" s="56">
        <v>120</v>
      </c>
      <c r="G412" s="56">
        <v>120</v>
      </c>
      <c r="H412" s="55">
        <f t="shared" si="47"/>
        <v>100</v>
      </c>
      <c r="J412" s="17">
        <f t="shared" si="45"/>
        <v>0</v>
      </c>
    </row>
    <row r="413" spans="1:12" ht="15.75" customHeight="1" x14ac:dyDescent="0.25">
      <c r="A413" s="68"/>
      <c r="B413" s="73"/>
      <c r="C413" s="75"/>
      <c r="D413" s="46" t="s">
        <v>2</v>
      </c>
      <c r="E413" s="56">
        <v>120</v>
      </c>
      <c r="F413" s="56">
        <v>120</v>
      </c>
      <c r="G413" s="56">
        <v>120</v>
      </c>
      <c r="H413" s="55">
        <f t="shared" si="47"/>
        <v>100</v>
      </c>
      <c r="J413" s="17">
        <f t="shared" si="45"/>
        <v>0</v>
      </c>
      <c r="L413" s="18">
        <f>F413-G413</f>
        <v>0</v>
      </c>
    </row>
    <row r="414" spans="1:12" ht="18" customHeight="1" x14ac:dyDescent="0.25">
      <c r="A414" s="68"/>
      <c r="B414" s="73"/>
      <c r="C414" s="75"/>
      <c r="D414" s="46" t="s">
        <v>3</v>
      </c>
      <c r="E414" s="56">
        <v>0</v>
      </c>
      <c r="F414" s="56">
        <v>0</v>
      </c>
      <c r="G414" s="56">
        <v>0</v>
      </c>
      <c r="H414" s="55" t="str">
        <f t="shared" si="47"/>
        <v/>
      </c>
      <c r="J414" s="17">
        <f t="shared" si="45"/>
        <v>0</v>
      </c>
      <c r="L414" s="18">
        <f>F414-G414</f>
        <v>0</v>
      </c>
    </row>
    <row r="415" spans="1:12" ht="15.75" customHeight="1" x14ac:dyDescent="0.25">
      <c r="A415" s="68"/>
      <c r="B415" s="73"/>
      <c r="C415" s="76"/>
      <c r="D415" s="46" t="s">
        <v>18</v>
      </c>
      <c r="E415" s="56">
        <v>0</v>
      </c>
      <c r="F415" s="56">
        <v>0</v>
      </c>
      <c r="G415" s="56">
        <v>0</v>
      </c>
      <c r="H415" s="55" t="str">
        <f t="shared" si="47"/>
        <v/>
      </c>
      <c r="J415" s="17">
        <f t="shared" si="45"/>
        <v>0</v>
      </c>
      <c r="L415" s="18">
        <f>F415-G415</f>
        <v>0</v>
      </c>
    </row>
    <row r="416" spans="1:12" ht="16.5" customHeight="1" x14ac:dyDescent="0.25">
      <c r="A416" s="68" t="s">
        <v>213</v>
      </c>
      <c r="B416" s="73" t="s">
        <v>169</v>
      </c>
      <c r="C416" s="74" t="s">
        <v>9</v>
      </c>
      <c r="D416" s="46" t="s">
        <v>1</v>
      </c>
      <c r="E416" s="56">
        <v>94448</v>
      </c>
      <c r="F416" s="56">
        <v>94448</v>
      </c>
      <c r="G416" s="56">
        <v>94219.8</v>
      </c>
      <c r="H416" s="55">
        <f t="shared" si="47"/>
        <v>99.758385566661019</v>
      </c>
      <c r="J416" s="17">
        <f t="shared" si="45"/>
        <v>0</v>
      </c>
    </row>
    <row r="417" spans="1:12" ht="18.75" customHeight="1" x14ac:dyDescent="0.25">
      <c r="A417" s="68"/>
      <c r="B417" s="73"/>
      <c r="C417" s="75"/>
      <c r="D417" s="46" t="s">
        <v>2</v>
      </c>
      <c r="E417" s="56">
        <v>94448</v>
      </c>
      <c r="F417" s="56">
        <v>94448</v>
      </c>
      <c r="G417" s="56">
        <v>94219.8</v>
      </c>
      <c r="H417" s="55">
        <f t="shared" si="47"/>
        <v>99.758385566661019</v>
      </c>
      <c r="J417" s="17">
        <f t="shared" si="45"/>
        <v>0</v>
      </c>
      <c r="L417" s="18">
        <f>F417-G417</f>
        <v>228.19999999999709</v>
      </c>
    </row>
    <row r="418" spans="1:12" ht="15" customHeight="1" x14ac:dyDescent="0.25">
      <c r="A418" s="68"/>
      <c r="B418" s="73"/>
      <c r="C418" s="75"/>
      <c r="D418" s="46" t="s">
        <v>3</v>
      </c>
      <c r="E418" s="56">
        <v>0</v>
      </c>
      <c r="F418" s="56">
        <v>0</v>
      </c>
      <c r="G418" s="56">
        <v>0</v>
      </c>
      <c r="H418" s="55" t="str">
        <f t="shared" si="47"/>
        <v/>
      </c>
      <c r="J418" s="17">
        <f t="shared" si="45"/>
        <v>0</v>
      </c>
      <c r="L418" s="18">
        <f>F418-G418</f>
        <v>0</v>
      </c>
    </row>
    <row r="419" spans="1:12" ht="15" customHeight="1" x14ac:dyDescent="0.25">
      <c r="A419" s="68"/>
      <c r="B419" s="73"/>
      <c r="C419" s="76"/>
      <c r="D419" s="46" t="s">
        <v>18</v>
      </c>
      <c r="E419" s="56">
        <v>0</v>
      </c>
      <c r="F419" s="56">
        <v>0</v>
      </c>
      <c r="G419" s="56">
        <v>0</v>
      </c>
      <c r="H419" s="55" t="str">
        <f t="shared" si="47"/>
        <v/>
      </c>
      <c r="J419" s="17">
        <f t="shared" si="45"/>
        <v>0</v>
      </c>
      <c r="L419" s="18">
        <f>F419-G419</f>
        <v>0</v>
      </c>
    </row>
    <row r="420" spans="1:12" ht="16.5" customHeight="1" x14ac:dyDescent="0.25">
      <c r="A420" s="68">
        <v>9</v>
      </c>
      <c r="B420" s="87" t="s">
        <v>139</v>
      </c>
      <c r="C420" s="88"/>
      <c r="D420" s="46" t="s">
        <v>1</v>
      </c>
      <c r="E420" s="56">
        <f>E432+E436+E440</f>
        <v>77245.399999999994</v>
      </c>
      <c r="F420" s="56">
        <f>F432+F436+F440</f>
        <v>77245.399999999994</v>
      </c>
      <c r="G420" s="56">
        <f>G432+G436+G440</f>
        <v>76651.600000000006</v>
      </c>
      <c r="H420" s="55">
        <f t="shared" si="47"/>
        <v>99.231281085993487</v>
      </c>
      <c r="J420" s="17">
        <f t="shared" si="45"/>
        <v>0</v>
      </c>
    </row>
    <row r="421" spans="1:12" ht="16.5" customHeight="1" x14ac:dyDescent="0.25">
      <c r="A421" s="68"/>
      <c r="B421" s="89"/>
      <c r="C421" s="90"/>
      <c r="D421" s="46" t="s">
        <v>2</v>
      </c>
      <c r="E421" s="56">
        <f>E420-E422-E423</f>
        <v>64070.499999999993</v>
      </c>
      <c r="F421" s="56">
        <f>F420-F422-F423</f>
        <v>64070.499999999993</v>
      </c>
      <c r="G421" s="56">
        <f>G420-G422-G423</f>
        <v>63712.600000000006</v>
      </c>
      <c r="H421" s="55">
        <f t="shared" si="47"/>
        <v>99.441396586572623</v>
      </c>
      <c r="J421" s="17">
        <f t="shared" si="45"/>
        <v>0</v>
      </c>
      <c r="L421" s="18">
        <f>F421-G421</f>
        <v>357.8999999999869</v>
      </c>
    </row>
    <row r="422" spans="1:12" ht="16.5" customHeight="1" x14ac:dyDescent="0.25">
      <c r="A422" s="68"/>
      <c r="B422" s="89"/>
      <c r="C422" s="90"/>
      <c r="D422" s="46" t="s">
        <v>3</v>
      </c>
      <c r="E422" s="56">
        <f>E434+E438+E442</f>
        <v>13174.9</v>
      </c>
      <c r="F422" s="56">
        <f>F434+F438+F442</f>
        <v>13174.9</v>
      </c>
      <c r="G422" s="56">
        <f>G434+G438+G442</f>
        <v>12939</v>
      </c>
      <c r="H422" s="55">
        <f t="shared" si="47"/>
        <v>98.209474075704563</v>
      </c>
      <c r="J422" s="17">
        <f t="shared" si="45"/>
        <v>0</v>
      </c>
      <c r="L422" s="18">
        <f>F422-G422</f>
        <v>235.89999999999964</v>
      </c>
    </row>
    <row r="423" spans="1:12" ht="16.5" customHeight="1" x14ac:dyDescent="0.25">
      <c r="A423" s="68"/>
      <c r="B423" s="91"/>
      <c r="C423" s="92"/>
      <c r="D423" s="46" t="s">
        <v>18</v>
      </c>
      <c r="E423" s="56">
        <f>SUM(E435,E439,E443)</f>
        <v>0</v>
      </c>
      <c r="F423" s="56">
        <f>SUM(F435,F439,F443)</f>
        <v>0</v>
      </c>
      <c r="G423" s="56">
        <f>SUM(G435,G439,G443)</f>
        <v>0</v>
      </c>
      <c r="H423" s="55" t="str">
        <f t="shared" si="47"/>
        <v/>
      </c>
      <c r="J423" s="17">
        <f t="shared" si="45"/>
        <v>0</v>
      </c>
      <c r="L423" s="18">
        <f>F423-G423</f>
        <v>0</v>
      </c>
    </row>
    <row r="424" spans="1:12" ht="15" hidden="1" customHeight="1" x14ac:dyDescent="0.25">
      <c r="A424" s="42"/>
      <c r="B424" s="19"/>
      <c r="C424" s="20"/>
      <c r="D424" s="46"/>
      <c r="E424" s="56">
        <f t="shared" ref="E424:G427" si="48">E432+E436+E440</f>
        <v>77245.399999999994</v>
      </c>
      <c r="F424" s="56">
        <f t="shared" si="48"/>
        <v>77245.399999999994</v>
      </c>
      <c r="G424" s="56">
        <f t="shared" si="48"/>
        <v>76651.600000000006</v>
      </c>
      <c r="H424" s="55">
        <f t="shared" si="47"/>
        <v>99.231281085993487</v>
      </c>
      <c r="I424" s="15"/>
    </row>
    <row r="425" spans="1:12" ht="15" hidden="1" customHeight="1" x14ac:dyDescent="0.25">
      <c r="A425" s="42"/>
      <c r="B425" s="19"/>
      <c r="C425" s="20"/>
      <c r="D425" s="46"/>
      <c r="E425" s="56">
        <f t="shared" si="48"/>
        <v>64070.5</v>
      </c>
      <c r="F425" s="56">
        <f t="shared" si="48"/>
        <v>64070.5</v>
      </c>
      <c r="G425" s="56">
        <f t="shared" si="48"/>
        <v>63712.600000000006</v>
      </c>
      <c r="H425" s="55">
        <f t="shared" si="47"/>
        <v>99.441396586572623</v>
      </c>
      <c r="I425" s="15"/>
    </row>
    <row r="426" spans="1:12" ht="15" hidden="1" customHeight="1" x14ac:dyDescent="0.25">
      <c r="A426" s="42"/>
      <c r="B426" s="19"/>
      <c r="C426" s="20"/>
      <c r="D426" s="46"/>
      <c r="E426" s="56">
        <f t="shared" si="48"/>
        <v>13174.9</v>
      </c>
      <c r="F426" s="56">
        <f t="shared" si="48"/>
        <v>13174.9</v>
      </c>
      <c r="G426" s="56">
        <f t="shared" si="48"/>
        <v>12939</v>
      </c>
      <c r="H426" s="55">
        <f t="shared" si="47"/>
        <v>98.209474075704563</v>
      </c>
      <c r="I426" s="15"/>
    </row>
    <row r="427" spans="1:12" ht="15" hidden="1" customHeight="1" x14ac:dyDescent="0.25">
      <c r="A427" s="42"/>
      <c r="B427" s="19"/>
      <c r="C427" s="20"/>
      <c r="D427" s="46"/>
      <c r="E427" s="56">
        <f t="shared" si="48"/>
        <v>0</v>
      </c>
      <c r="F427" s="56">
        <f t="shared" si="48"/>
        <v>0</v>
      </c>
      <c r="G427" s="56">
        <f t="shared" si="48"/>
        <v>0</v>
      </c>
      <c r="H427" s="55" t="str">
        <f t="shared" si="47"/>
        <v/>
      </c>
      <c r="I427" s="15"/>
    </row>
    <row r="428" spans="1:12" ht="15" hidden="1" customHeight="1" x14ac:dyDescent="0.25">
      <c r="A428" s="42"/>
      <c r="B428" s="19"/>
      <c r="C428" s="20"/>
      <c r="D428" s="46"/>
      <c r="E428" s="56">
        <f t="shared" ref="E428:G431" si="49">E424-E420</f>
        <v>0</v>
      </c>
      <c r="F428" s="56">
        <f t="shared" si="49"/>
        <v>0</v>
      </c>
      <c r="G428" s="56">
        <f t="shared" si="49"/>
        <v>0</v>
      </c>
      <c r="H428" s="55" t="str">
        <f t="shared" si="47"/>
        <v/>
      </c>
      <c r="I428" s="15"/>
    </row>
    <row r="429" spans="1:12" ht="15" hidden="1" customHeight="1" x14ac:dyDescent="0.25">
      <c r="A429" s="42"/>
      <c r="B429" s="19"/>
      <c r="C429" s="20"/>
      <c r="D429" s="46"/>
      <c r="E429" s="56">
        <f t="shared" si="49"/>
        <v>0</v>
      </c>
      <c r="F429" s="56">
        <f t="shared" si="49"/>
        <v>0</v>
      </c>
      <c r="G429" s="56">
        <f t="shared" si="49"/>
        <v>0</v>
      </c>
      <c r="H429" s="55" t="str">
        <f t="shared" si="47"/>
        <v/>
      </c>
      <c r="I429" s="15"/>
    </row>
    <row r="430" spans="1:12" ht="15" hidden="1" customHeight="1" x14ac:dyDescent="0.25">
      <c r="A430" s="42"/>
      <c r="B430" s="19"/>
      <c r="C430" s="20"/>
      <c r="D430" s="46"/>
      <c r="E430" s="56">
        <f t="shared" si="49"/>
        <v>0</v>
      </c>
      <c r="F430" s="56">
        <f t="shared" si="49"/>
        <v>0</v>
      </c>
      <c r="G430" s="56">
        <f t="shared" si="49"/>
        <v>0</v>
      </c>
      <c r="H430" s="55" t="str">
        <f t="shared" si="47"/>
        <v/>
      </c>
      <c r="I430" s="15"/>
    </row>
    <row r="431" spans="1:12" ht="15" hidden="1" customHeight="1" x14ac:dyDescent="0.25">
      <c r="A431" s="42"/>
      <c r="B431" s="19"/>
      <c r="C431" s="20"/>
      <c r="D431" s="46"/>
      <c r="E431" s="56">
        <f t="shared" si="49"/>
        <v>0</v>
      </c>
      <c r="F431" s="56">
        <f t="shared" si="49"/>
        <v>0</v>
      </c>
      <c r="G431" s="56">
        <f t="shared" si="49"/>
        <v>0</v>
      </c>
      <c r="H431" s="55" t="str">
        <f t="shared" si="47"/>
        <v/>
      </c>
      <c r="I431" s="15"/>
    </row>
    <row r="432" spans="1:12" ht="16.5" customHeight="1" x14ac:dyDescent="0.25">
      <c r="A432" s="68" t="s">
        <v>214</v>
      </c>
      <c r="B432" s="73" t="s">
        <v>138</v>
      </c>
      <c r="C432" s="74" t="s">
        <v>12</v>
      </c>
      <c r="D432" s="46" t="s">
        <v>1</v>
      </c>
      <c r="E432" s="56">
        <v>33376</v>
      </c>
      <c r="F432" s="56">
        <v>33376</v>
      </c>
      <c r="G432" s="56">
        <v>32853.800000000003</v>
      </c>
      <c r="H432" s="55">
        <f t="shared" si="47"/>
        <v>98.435402684563769</v>
      </c>
      <c r="J432" s="17">
        <f t="shared" ref="J432:J447" si="50">E432-F432</f>
        <v>0</v>
      </c>
    </row>
    <row r="433" spans="1:12" ht="15" customHeight="1" x14ac:dyDescent="0.25">
      <c r="A433" s="68"/>
      <c r="B433" s="73"/>
      <c r="C433" s="75"/>
      <c r="D433" s="46" t="s">
        <v>2</v>
      </c>
      <c r="E433" s="56">
        <f>E432-E434-E435</f>
        <v>20201.099999999999</v>
      </c>
      <c r="F433" s="56">
        <f>F432-F434-F435</f>
        <v>20201.099999999999</v>
      </c>
      <c r="G433" s="56">
        <f>G432-G434-G435</f>
        <v>19914.800000000003</v>
      </c>
      <c r="H433" s="55">
        <f t="shared" si="47"/>
        <v>98.582750444282766</v>
      </c>
      <c r="J433" s="17">
        <f t="shared" si="50"/>
        <v>0</v>
      </c>
      <c r="L433" s="18">
        <f>F433-G433</f>
        <v>286.29999999999563</v>
      </c>
    </row>
    <row r="434" spans="1:12" ht="15" customHeight="1" x14ac:dyDescent="0.25">
      <c r="A434" s="68"/>
      <c r="B434" s="73"/>
      <c r="C434" s="75"/>
      <c r="D434" s="46" t="s">
        <v>3</v>
      </c>
      <c r="E434" s="56">
        <v>13174.9</v>
      </c>
      <c r="F434" s="56">
        <v>13174.9</v>
      </c>
      <c r="G434" s="56">
        <v>12939</v>
      </c>
      <c r="H434" s="55">
        <f t="shared" si="47"/>
        <v>98.209474075704563</v>
      </c>
      <c r="J434" s="17">
        <f t="shared" si="50"/>
        <v>0</v>
      </c>
      <c r="L434" s="18">
        <f>F434-G434</f>
        <v>235.89999999999964</v>
      </c>
    </row>
    <row r="435" spans="1:12" ht="15" customHeight="1" x14ac:dyDescent="0.25">
      <c r="A435" s="68"/>
      <c r="B435" s="73"/>
      <c r="C435" s="76"/>
      <c r="D435" s="46" t="s">
        <v>18</v>
      </c>
      <c r="E435" s="56">
        <v>0</v>
      </c>
      <c r="F435" s="56">
        <v>0</v>
      </c>
      <c r="G435" s="56">
        <v>0</v>
      </c>
      <c r="H435" s="55" t="str">
        <f t="shared" si="47"/>
        <v/>
      </c>
      <c r="J435" s="17">
        <f t="shared" si="50"/>
        <v>0</v>
      </c>
      <c r="L435" s="18">
        <f>F435-G435</f>
        <v>0</v>
      </c>
    </row>
    <row r="436" spans="1:12" ht="16.5" customHeight="1" x14ac:dyDescent="0.25">
      <c r="A436" s="68" t="s">
        <v>215</v>
      </c>
      <c r="B436" s="73" t="s">
        <v>137</v>
      </c>
      <c r="C436" s="74" t="s">
        <v>12</v>
      </c>
      <c r="D436" s="46" t="s">
        <v>1</v>
      </c>
      <c r="E436" s="56">
        <v>9234.5</v>
      </c>
      <c r="F436" s="56">
        <v>9234.5</v>
      </c>
      <c r="G436" s="56">
        <v>9226.5</v>
      </c>
      <c r="H436" s="55">
        <f t="shared" si="47"/>
        <v>99.913368346959771</v>
      </c>
      <c r="J436" s="17">
        <f t="shared" si="50"/>
        <v>0</v>
      </c>
    </row>
    <row r="437" spans="1:12" ht="15" customHeight="1" x14ac:dyDescent="0.25">
      <c r="A437" s="68"/>
      <c r="B437" s="73"/>
      <c r="C437" s="75"/>
      <c r="D437" s="46" t="s">
        <v>2</v>
      </c>
      <c r="E437" s="56">
        <f>E436-E438-E439</f>
        <v>9234.5</v>
      </c>
      <c r="F437" s="56">
        <f>F436-F438-F439</f>
        <v>9234.5</v>
      </c>
      <c r="G437" s="56">
        <f>G436-G438-G439</f>
        <v>9226.5</v>
      </c>
      <c r="H437" s="55">
        <f t="shared" si="47"/>
        <v>99.913368346959771</v>
      </c>
      <c r="J437" s="17">
        <f t="shared" si="50"/>
        <v>0</v>
      </c>
      <c r="L437" s="18">
        <f>F437-G437</f>
        <v>8</v>
      </c>
    </row>
    <row r="438" spans="1:12" ht="15" customHeight="1" x14ac:dyDescent="0.25">
      <c r="A438" s="68"/>
      <c r="B438" s="73"/>
      <c r="C438" s="75"/>
      <c r="D438" s="46" t="s">
        <v>3</v>
      </c>
      <c r="E438" s="56">
        <v>0</v>
      </c>
      <c r="F438" s="56">
        <v>0</v>
      </c>
      <c r="G438" s="56">
        <v>0</v>
      </c>
      <c r="H438" s="55" t="str">
        <f t="shared" si="47"/>
        <v/>
      </c>
      <c r="J438" s="17">
        <f t="shared" si="50"/>
        <v>0</v>
      </c>
      <c r="L438" s="18">
        <f>F438-G438</f>
        <v>0</v>
      </c>
    </row>
    <row r="439" spans="1:12" ht="15" customHeight="1" x14ac:dyDescent="0.25">
      <c r="A439" s="68"/>
      <c r="B439" s="73"/>
      <c r="C439" s="76"/>
      <c r="D439" s="46" t="s">
        <v>18</v>
      </c>
      <c r="E439" s="56">
        <v>0</v>
      </c>
      <c r="F439" s="56">
        <v>0</v>
      </c>
      <c r="G439" s="56">
        <v>0</v>
      </c>
      <c r="H439" s="55" t="str">
        <f t="shared" si="47"/>
        <v/>
      </c>
      <c r="J439" s="17">
        <f t="shared" si="50"/>
        <v>0</v>
      </c>
      <c r="L439" s="18">
        <f>F439-G439</f>
        <v>0</v>
      </c>
    </row>
    <row r="440" spans="1:12" ht="23.25" customHeight="1" x14ac:dyDescent="0.25">
      <c r="A440" s="68" t="s">
        <v>216</v>
      </c>
      <c r="B440" s="73" t="s">
        <v>245</v>
      </c>
      <c r="C440" s="74" t="s">
        <v>12</v>
      </c>
      <c r="D440" s="46" t="s">
        <v>1</v>
      </c>
      <c r="E440" s="56">
        <v>34634.9</v>
      </c>
      <c r="F440" s="56">
        <v>34634.9</v>
      </c>
      <c r="G440" s="56">
        <v>34571.300000000003</v>
      </c>
      <c r="H440" s="55">
        <f t="shared" si="47"/>
        <v>99.816370193071151</v>
      </c>
      <c r="J440" s="17">
        <f t="shared" si="50"/>
        <v>0</v>
      </c>
    </row>
    <row r="441" spans="1:12" ht="18" customHeight="1" x14ac:dyDescent="0.25">
      <c r="A441" s="68"/>
      <c r="B441" s="73"/>
      <c r="C441" s="75"/>
      <c r="D441" s="46" t="s">
        <v>2</v>
      </c>
      <c r="E441" s="56">
        <f>E440-E442-E443</f>
        <v>34634.9</v>
      </c>
      <c r="F441" s="56">
        <f>F440-F442-F443</f>
        <v>34634.9</v>
      </c>
      <c r="G441" s="56">
        <f>G440-G442-G443</f>
        <v>34571.300000000003</v>
      </c>
      <c r="H441" s="55">
        <f t="shared" si="47"/>
        <v>99.816370193071151</v>
      </c>
      <c r="J441" s="17">
        <f t="shared" si="50"/>
        <v>0</v>
      </c>
      <c r="L441" s="18">
        <f>F441-G441</f>
        <v>63.599999999998545</v>
      </c>
    </row>
    <row r="442" spans="1:12" ht="21" customHeight="1" x14ac:dyDescent="0.25">
      <c r="A442" s="68"/>
      <c r="B442" s="73"/>
      <c r="C442" s="75"/>
      <c r="D442" s="46" t="s">
        <v>3</v>
      </c>
      <c r="E442" s="56">
        <v>0</v>
      </c>
      <c r="F442" s="56">
        <v>0</v>
      </c>
      <c r="G442" s="56">
        <v>0</v>
      </c>
      <c r="H442" s="55" t="str">
        <f t="shared" si="47"/>
        <v/>
      </c>
      <c r="J442" s="17">
        <f t="shared" si="50"/>
        <v>0</v>
      </c>
      <c r="L442" s="18">
        <f>F442-G442</f>
        <v>0</v>
      </c>
    </row>
    <row r="443" spans="1:12" ht="18" customHeight="1" x14ac:dyDescent="0.25">
      <c r="A443" s="68"/>
      <c r="B443" s="73"/>
      <c r="C443" s="76"/>
      <c r="D443" s="46" t="s">
        <v>18</v>
      </c>
      <c r="E443" s="56">
        <v>0</v>
      </c>
      <c r="F443" s="56">
        <v>0</v>
      </c>
      <c r="G443" s="56">
        <v>0</v>
      </c>
      <c r="H443" s="55" t="str">
        <f t="shared" si="47"/>
        <v/>
      </c>
      <c r="J443" s="17">
        <f t="shared" si="50"/>
        <v>0</v>
      </c>
      <c r="L443" s="18">
        <f>F443-G443</f>
        <v>0</v>
      </c>
    </row>
    <row r="444" spans="1:12" ht="20.25" customHeight="1" x14ac:dyDescent="0.25">
      <c r="A444" s="68">
        <v>10</v>
      </c>
      <c r="B444" s="87" t="s">
        <v>136</v>
      </c>
      <c r="C444" s="88"/>
      <c r="D444" s="46" t="s">
        <v>1</v>
      </c>
      <c r="E444" s="56">
        <f>E445+E446+E447+E460</f>
        <v>560088.69999999995</v>
      </c>
      <c r="F444" s="56">
        <f t="shared" ref="F444:G444" si="51">F445+F446+F447+F460</f>
        <v>510088.69999999995</v>
      </c>
      <c r="G444" s="56">
        <f t="shared" si="51"/>
        <v>536750.19999999995</v>
      </c>
      <c r="H444" s="55">
        <f t="shared" si="47"/>
        <v>95.833070726118919</v>
      </c>
      <c r="J444" s="17">
        <f t="shared" si="50"/>
        <v>50000</v>
      </c>
    </row>
    <row r="445" spans="1:12" ht="18.75" customHeight="1" x14ac:dyDescent="0.25">
      <c r="A445" s="68"/>
      <c r="B445" s="89"/>
      <c r="C445" s="90"/>
      <c r="D445" s="46" t="s">
        <v>2</v>
      </c>
      <c r="E445" s="56">
        <v>510049.6</v>
      </c>
      <c r="F445" s="56">
        <v>510049.6</v>
      </c>
      <c r="G445" s="56">
        <v>486711.10000000003</v>
      </c>
      <c r="H445" s="55">
        <f t="shared" si="47"/>
        <v>95.42426854172615</v>
      </c>
      <c r="J445" s="17">
        <f t="shared" si="50"/>
        <v>0</v>
      </c>
      <c r="L445" s="18">
        <f>F445-G445</f>
        <v>23338.499999999942</v>
      </c>
    </row>
    <row r="446" spans="1:12" ht="20.25" customHeight="1" x14ac:dyDescent="0.25">
      <c r="A446" s="68"/>
      <c r="B446" s="89"/>
      <c r="C446" s="90"/>
      <c r="D446" s="46" t="s">
        <v>3</v>
      </c>
      <c r="E446" s="56">
        <v>39.1</v>
      </c>
      <c r="F446" s="56">
        <v>39.1</v>
      </c>
      <c r="G446" s="56">
        <v>39.1</v>
      </c>
      <c r="H446" s="55">
        <f t="shared" si="47"/>
        <v>100</v>
      </c>
      <c r="J446" s="17">
        <f t="shared" si="50"/>
        <v>0</v>
      </c>
      <c r="L446" s="18">
        <f>F446-G446</f>
        <v>0</v>
      </c>
    </row>
    <row r="447" spans="1:12" ht="20.25" customHeight="1" x14ac:dyDescent="0.25">
      <c r="A447" s="68"/>
      <c r="B447" s="89"/>
      <c r="C447" s="90"/>
      <c r="D447" s="46" t="s">
        <v>18</v>
      </c>
      <c r="E447" s="56">
        <v>0</v>
      </c>
      <c r="F447" s="56">
        <v>0</v>
      </c>
      <c r="G447" s="56">
        <v>0</v>
      </c>
      <c r="H447" s="55" t="str">
        <f t="shared" si="47"/>
        <v/>
      </c>
      <c r="J447" s="17">
        <f t="shared" si="50"/>
        <v>0</v>
      </c>
      <c r="L447" s="18">
        <f>F447-G447</f>
        <v>0</v>
      </c>
    </row>
    <row r="448" spans="1:12" ht="15" hidden="1" customHeight="1" x14ac:dyDescent="0.25">
      <c r="A448" s="68"/>
      <c r="B448" s="89"/>
      <c r="C448" s="90"/>
      <c r="D448" s="46"/>
      <c r="E448" s="56">
        <v>510088.7</v>
      </c>
      <c r="F448" s="56">
        <v>510088.7</v>
      </c>
      <c r="G448" s="56">
        <v>486750.2</v>
      </c>
      <c r="H448" s="55">
        <f t="shared" si="47"/>
        <v>95.424619286802468</v>
      </c>
      <c r="I448" s="15"/>
    </row>
    <row r="449" spans="1:12" ht="15" hidden="1" customHeight="1" x14ac:dyDescent="0.25">
      <c r="A449" s="68"/>
      <c r="B449" s="89"/>
      <c r="C449" s="90"/>
      <c r="D449" s="46"/>
      <c r="E449" s="56">
        <v>510049.60000000003</v>
      </c>
      <c r="F449" s="56">
        <v>510049.60000000003</v>
      </c>
      <c r="G449" s="56">
        <v>486711.10000000003</v>
      </c>
      <c r="H449" s="55">
        <f t="shared" si="47"/>
        <v>95.42426854172615</v>
      </c>
      <c r="I449" s="15"/>
    </row>
    <row r="450" spans="1:12" ht="15" hidden="1" customHeight="1" x14ac:dyDescent="0.25">
      <c r="A450" s="68"/>
      <c r="B450" s="89"/>
      <c r="C450" s="90"/>
      <c r="D450" s="46"/>
      <c r="E450" s="56">
        <v>39.1</v>
      </c>
      <c r="F450" s="56">
        <v>39.1</v>
      </c>
      <c r="G450" s="56">
        <v>39.1</v>
      </c>
      <c r="H450" s="55">
        <f t="shared" si="47"/>
        <v>100</v>
      </c>
      <c r="I450" s="15"/>
    </row>
    <row r="451" spans="1:12" ht="15" hidden="1" customHeight="1" x14ac:dyDescent="0.25">
      <c r="A451" s="68"/>
      <c r="B451" s="89"/>
      <c r="C451" s="90"/>
      <c r="D451" s="46"/>
      <c r="E451" s="56">
        <v>0</v>
      </c>
      <c r="F451" s="56">
        <v>0</v>
      </c>
      <c r="G451" s="56">
        <v>0</v>
      </c>
      <c r="H451" s="55" t="str">
        <f t="shared" si="47"/>
        <v/>
      </c>
      <c r="I451" s="15"/>
    </row>
    <row r="452" spans="1:12" ht="15" hidden="1" customHeight="1" x14ac:dyDescent="0.25">
      <c r="A452" s="68"/>
      <c r="B452" s="89"/>
      <c r="C452" s="90"/>
      <c r="D452" s="46"/>
      <c r="E452" s="56">
        <v>0</v>
      </c>
      <c r="F452" s="56">
        <v>0</v>
      </c>
      <c r="G452" s="56">
        <v>0</v>
      </c>
      <c r="H452" s="55" t="str">
        <f t="shared" si="47"/>
        <v/>
      </c>
      <c r="I452" s="15"/>
    </row>
    <row r="453" spans="1:12" ht="15" hidden="1" customHeight="1" x14ac:dyDescent="0.25">
      <c r="A453" s="68"/>
      <c r="B453" s="89"/>
      <c r="C453" s="90"/>
      <c r="D453" s="46"/>
      <c r="E453" s="56">
        <v>0</v>
      </c>
      <c r="F453" s="56">
        <v>0</v>
      </c>
      <c r="G453" s="56">
        <v>0</v>
      </c>
      <c r="H453" s="55" t="str">
        <f t="shared" si="47"/>
        <v/>
      </c>
      <c r="I453" s="15"/>
    </row>
    <row r="454" spans="1:12" ht="15" hidden="1" customHeight="1" x14ac:dyDescent="0.25">
      <c r="A454" s="68"/>
      <c r="B454" s="89"/>
      <c r="C454" s="90"/>
      <c r="D454" s="46"/>
      <c r="E454" s="56">
        <v>0</v>
      </c>
      <c r="F454" s="56">
        <v>0</v>
      </c>
      <c r="G454" s="56">
        <v>0</v>
      </c>
      <c r="H454" s="55" t="str">
        <f t="shared" si="47"/>
        <v/>
      </c>
      <c r="I454" s="15"/>
    </row>
    <row r="455" spans="1:12" ht="15" hidden="1" customHeight="1" x14ac:dyDescent="0.25">
      <c r="A455" s="68"/>
      <c r="B455" s="89"/>
      <c r="C455" s="90"/>
      <c r="D455" s="46"/>
      <c r="E455" s="56">
        <v>0</v>
      </c>
      <c r="F455" s="56">
        <v>0</v>
      </c>
      <c r="G455" s="56">
        <v>0</v>
      </c>
      <c r="H455" s="55" t="str">
        <f t="shared" si="47"/>
        <v/>
      </c>
      <c r="I455" s="15"/>
    </row>
    <row r="456" spans="1:12" ht="16.5" hidden="1" customHeight="1" x14ac:dyDescent="0.25">
      <c r="A456" s="68"/>
      <c r="B456" s="89"/>
      <c r="C456" s="90"/>
      <c r="D456" s="46"/>
      <c r="E456" s="56"/>
      <c r="F456" s="56"/>
      <c r="G456" s="56"/>
      <c r="H456" s="55" t="str">
        <f t="shared" si="47"/>
        <v/>
      </c>
      <c r="J456" s="17">
        <f t="shared" ref="J456:J501" si="52">E456-F456</f>
        <v>0</v>
      </c>
    </row>
    <row r="457" spans="1:12" ht="15" hidden="1" customHeight="1" x14ac:dyDescent="0.25">
      <c r="A457" s="68"/>
      <c r="B457" s="89"/>
      <c r="C457" s="90"/>
      <c r="D457" s="46"/>
      <c r="E457" s="56"/>
      <c r="F457" s="56"/>
      <c r="G457" s="56"/>
      <c r="H457" s="55" t="str">
        <f t="shared" si="47"/>
        <v/>
      </c>
      <c r="J457" s="17">
        <f t="shared" si="52"/>
        <v>0</v>
      </c>
      <c r="L457" s="18">
        <f>F457-G457</f>
        <v>0</v>
      </c>
    </row>
    <row r="458" spans="1:12" ht="15" hidden="1" customHeight="1" x14ac:dyDescent="0.25">
      <c r="A458" s="68"/>
      <c r="B458" s="89"/>
      <c r="C458" s="90"/>
      <c r="D458" s="46"/>
      <c r="E458" s="56"/>
      <c r="F458" s="56"/>
      <c r="G458" s="56"/>
      <c r="H458" s="55" t="str">
        <f t="shared" si="47"/>
        <v/>
      </c>
      <c r="J458" s="17">
        <f t="shared" si="52"/>
        <v>0</v>
      </c>
      <c r="L458" s="18">
        <f>F458-G458</f>
        <v>0</v>
      </c>
    </row>
    <row r="459" spans="1:12" ht="15" hidden="1" customHeight="1" x14ac:dyDescent="0.25">
      <c r="A459" s="68"/>
      <c r="B459" s="89"/>
      <c r="C459" s="90"/>
      <c r="D459" s="46"/>
      <c r="E459" s="56"/>
      <c r="F459" s="56"/>
      <c r="G459" s="56"/>
      <c r="H459" s="55" t="str">
        <f t="shared" si="47"/>
        <v/>
      </c>
      <c r="J459" s="17">
        <f t="shared" si="52"/>
        <v>0</v>
      </c>
      <c r="L459" s="18">
        <f>F459-G459</f>
        <v>0</v>
      </c>
    </row>
    <row r="460" spans="1:12" ht="15" customHeight="1" x14ac:dyDescent="0.25">
      <c r="A460" s="68"/>
      <c r="B460" s="91"/>
      <c r="C460" s="92"/>
      <c r="D460" s="46" t="s">
        <v>113</v>
      </c>
      <c r="E460" s="56">
        <v>50000</v>
      </c>
      <c r="F460" s="56"/>
      <c r="G460" s="56">
        <v>50000</v>
      </c>
      <c r="H460" s="55">
        <v>100</v>
      </c>
      <c r="J460" s="17"/>
      <c r="L460" s="18"/>
    </row>
    <row r="461" spans="1:12" ht="15" customHeight="1" x14ac:dyDescent="0.25">
      <c r="A461" s="68" t="s">
        <v>217</v>
      </c>
      <c r="B461" s="73" t="s">
        <v>246</v>
      </c>
      <c r="C461" s="77"/>
      <c r="D461" s="46" t="s">
        <v>1</v>
      </c>
      <c r="E461" s="56">
        <v>51480</v>
      </c>
      <c r="F461" s="56">
        <v>1480</v>
      </c>
      <c r="G461" s="56">
        <v>51439.3</v>
      </c>
      <c r="H461" s="55">
        <f t="shared" ref="H461:H525" si="53">IF((E461&gt;0), G461/E461*100, "")</f>
        <v>99.92094017094017</v>
      </c>
      <c r="J461" s="17">
        <f t="shared" si="52"/>
        <v>50000</v>
      </c>
    </row>
    <row r="462" spans="1:12" ht="15" customHeight="1" x14ac:dyDescent="0.25">
      <c r="A462" s="68"/>
      <c r="B462" s="73"/>
      <c r="C462" s="78"/>
      <c r="D462" s="46" t="s">
        <v>2</v>
      </c>
      <c r="E462" s="56">
        <v>1480</v>
      </c>
      <c r="F462" s="56">
        <v>1480</v>
      </c>
      <c r="G462" s="56">
        <v>1439.3</v>
      </c>
      <c r="H462" s="55">
        <f t="shared" si="53"/>
        <v>97.249999999999986</v>
      </c>
      <c r="J462" s="17">
        <f t="shared" si="52"/>
        <v>0</v>
      </c>
      <c r="L462" s="18">
        <f>F462-G462</f>
        <v>40.700000000000045</v>
      </c>
    </row>
    <row r="463" spans="1:12" ht="15" customHeight="1" x14ac:dyDescent="0.25">
      <c r="A463" s="68"/>
      <c r="B463" s="73"/>
      <c r="C463" s="78"/>
      <c r="D463" s="46" t="s">
        <v>3</v>
      </c>
      <c r="E463" s="56">
        <v>0</v>
      </c>
      <c r="F463" s="56">
        <v>0</v>
      </c>
      <c r="G463" s="56">
        <v>0</v>
      </c>
      <c r="H463" s="55" t="str">
        <f t="shared" si="53"/>
        <v/>
      </c>
      <c r="J463" s="17">
        <f t="shared" si="52"/>
        <v>0</v>
      </c>
      <c r="L463" s="18">
        <f>F463-G463</f>
        <v>0</v>
      </c>
    </row>
    <row r="464" spans="1:12" ht="15" customHeight="1" x14ac:dyDescent="0.25">
      <c r="A464" s="68"/>
      <c r="B464" s="73"/>
      <c r="C464" s="78"/>
      <c r="D464" s="46" t="s">
        <v>18</v>
      </c>
      <c r="E464" s="56">
        <v>0</v>
      </c>
      <c r="F464" s="56">
        <v>0</v>
      </c>
      <c r="G464" s="56">
        <v>0</v>
      </c>
      <c r="H464" s="55" t="str">
        <f t="shared" si="53"/>
        <v/>
      </c>
      <c r="J464" s="17">
        <f t="shared" si="52"/>
        <v>0</v>
      </c>
      <c r="L464" s="18">
        <f>F464-G464</f>
        <v>0</v>
      </c>
    </row>
    <row r="465" spans="1:12" ht="15" customHeight="1" x14ac:dyDescent="0.25">
      <c r="A465" s="68"/>
      <c r="B465" s="73"/>
      <c r="C465" s="79"/>
      <c r="D465" s="46" t="s">
        <v>113</v>
      </c>
      <c r="E465" s="56">
        <v>50000</v>
      </c>
      <c r="F465" s="56"/>
      <c r="G465" s="56">
        <v>50000</v>
      </c>
      <c r="H465" s="55">
        <v>100</v>
      </c>
      <c r="J465" s="17"/>
      <c r="L465" s="18"/>
    </row>
    <row r="466" spans="1:12" ht="15" customHeight="1" x14ac:dyDescent="0.25">
      <c r="A466" s="68"/>
      <c r="B466" s="73"/>
      <c r="C466" s="74" t="s">
        <v>6</v>
      </c>
      <c r="D466" s="46" t="s">
        <v>1</v>
      </c>
      <c r="E466" s="56">
        <v>840</v>
      </c>
      <c r="F466" s="56">
        <v>840</v>
      </c>
      <c r="G466" s="56">
        <v>840</v>
      </c>
      <c r="H466" s="55">
        <f t="shared" si="53"/>
        <v>100</v>
      </c>
      <c r="J466" s="17">
        <f t="shared" si="52"/>
        <v>0</v>
      </c>
    </row>
    <row r="467" spans="1:12" ht="15" customHeight="1" x14ac:dyDescent="0.25">
      <c r="A467" s="68"/>
      <c r="B467" s="73"/>
      <c r="C467" s="75"/>
      <c r="D467" s="46" t="s">
        <v>2</v>
      </c>
      <c r="E467" s="56">
        <v>840</v>
      </c>
      <c r="F467" s="56">
        <v>840</v>
      </c>
      <c r="G467" s="56">
        <v>840</v>
      </c>
      <c r="H467" s="55">
        <f t="shared" si="53"/>
        <v>100</v>
      </c>
      <c r="J467" s="17">
        <f t="shared" si="52"/>
        <v>0</v>
      </c>
      <c r="L467" s="18">
        <f>F467-G467</f>
        <v>0</v>
      </c>
    </row>
    <row r="468" spans="1:12" ht="12.75" customHeight="1" x14ac:dyDescent="0.25">
      <c r="A468" s="68"/>
      <c r="B468" s="73"/>
      <c r="C468" s="75"/>
      <c r="D468" s="46" t="s">
        <v>3</v>
      </c>
      <c r="E468" s="56">
        <v>0</v>
      </c>
      <c r="F468" s="56">
        <v>0</v>
      </c>
      <c r="G468" s="56">
        <v>0</v>
      </c>
      <c r="H468" s="55" t="str">
        <f t="shared" si="53"/>
        <v/>
      </c>
      <c r="J468" s="17">
        <f t="shared" si="52"/>
        <v>0</v>
      </c>
      <c r="L468" s="18">
        <f>F468-G468</f>
        <v>0</v>
      </c>
    </row>
    <row r="469" spans="1:12" ht="15" customHeight="1" x14ac:dyDescent="0.25">
      <c r="A469" s="68"/>
      <c r="B469" s="73"/>
      <c r="C469" s="76"/>
      <c r="D469" s="46" t="s">
        <v>18</v>
      </c>
      <c r="E469" s="56">
        <v>0</v>
      </c>
      <c r="F469" s="56">
        <v>0</v>
      </c>
      <c r="G469" s="56">
        <v>0</v>
      </c>
      <c r="H469" s="55" t="str">
        <f t="shared" si="53"/>
        <v/>
      </c>
      <c r="J469" s="17">
        <f t="shared" si="52"/>
        <v>0</v>
      </c>
      <c r="L469" s="18">
        <f>F469-G469</f>
        <v>0</v>
      </c>
    </row>
    <row r="470" spans="1:12" ht="15" customHeight="1" x14ac:dyDescent="0.25">
      <c r="A470" s="68"/>
      <c r="B470" s="73"/>
      <c r="C470" s="74" t="s">
        <v>11</v>
      </c>
      <c r="D470" s="46" t="s">
        <v>1</v>
      </c>
      <c r="E470" s="56">
        <v>640</v>
      </c>
      <c r="F470" s="56">
        <v>640</v>
      </c>
      <c r="G470" s="56">
        <v>599.29999999999995</v>
      </c>
      <c r="H470" s="55">
        <f t="shared" si="53"/>
        <v>93.640624999999986</v>
      </c>
      <c r="J470" s="17">
        <f t="shared" si="52"/>
        <v>0</v>
      </c>
    </row>
    <row r="471" spans="1:12" ht="15" customHeight="1" x14ac:dyDescent="0.25">
      <c r="A471" s="68"/>
      <c r="B471" s="73"/>
      <c r="C471" s="75"/>
      <c r="D471" s="46" t="s">
        <v>2</v>
      </c>
      <c r="E471" s="56">
        <v>640</v>
      </c>
      <c r="F471" s="56">
        <v>640</v>
      </c>
      <c r="G471" s="56">
        <v>599.29999999999995</v>
      </c>
      <c r="H471" s="55">
        <f t="shared" si="53"/>
        <v>93.640624999999986</v>
      </c>
      <c r="J471" s="17">
        <f t="shared" si="52"/>
        <v>0</v>
      </c>
      <c r="L471" s="18">
        <f>F471-G471</f>
        <v>40.700000000000045</v>
      </c>
    </row>
    <row r="472" spans="1:12" ht="13.5" customHeight="1" x14ac:dyDescent="0.25">
      <c r="A472" s="68"/>
      <c r="B472" s="73"/>
      <c r="C472" s="75"/>
      <c r="D472" s="46" t="s">
        <v>3</v>
      </c>
      <c r="E472" s="56">
        <v>0</v>
      </c>
      <c r="F472" s="56">
        <v>0</v>
      </c>
      <c r="G472" s="56">
        <v>0</v>
      </c>
      <c r="H472" s="55" t="str">
        <f t="shared" si="53"/>
        <v/>
      </c>
      <c r="J472" s="17">
        <f t="shared" si="52"/>
        <v>0</v>
      </c>
      <c r="L472" s="18">
        <f>F472-G472</f>
        <v>0</v>
      </c>
    </row>
    <row r="473" spans="1:12" ht="12.6" customHeight="1" x14ac:dyDescent="0.25">
      <c r="A473" s="68"/>
      <c r="B473" s="73"/>
      <c r="C473" s="76"/>
      <c r="D473" s="46" t="s">
        <v>18</v>
      </c>
      <c r="E473" s="56">
        <v>0</v>
      </c>
      <c r="F473" s="56">
        <v>0</v>
      </c>
      <c r="G473" s="56">
        <v>0</v>
      </c>
      <c r="H473" s="55" t="str">
        <f t="shared" si="53"/>
        <v/>
      </c>
      <c r="J473" s="17">
        <f t="shared" si="52"/>
        <v>0</v>
      </c>
      <c r="L473" s="18">
        <f>F473-G473</f>
        <v>0</v>
      </c>
    </row>
    <row r="474" spans="1:12" ht="18.75" customHeight="1" x14ac:dyDescent="0.25">
      <c r="A474" s="68" t="s">
        <v>218</v>
      </c>
      <c r="B474" s="73" t="s">
        <v>135</v>
      </c>
      <c r="C474" s="74" t="s">
        <v>26</v>
      </c>
      <c r="D474" s="46" t="s">
        <v>1</v>
      </c>
      <c r="E474" s="56">
        <v>4272.5</v>
      </c>
      <c r="F474" s="56">
        <v>4272.5</v>
      </c>
      <c r="G474" s="56">
        <v>4126.7</v>
      </c>
      <c r="H474" s="55">
        <f t="shared" si="53"/>
        <v>96.587478057343475</v>
      </c>
      <c r="J474" s="17">
        <f t="shared" si="52"/>
        <v>0</v>
      </c>
    </row>
    <row r="475" spans="1:12" ht="18.75" customHeight="1" x14ac:dyDescent="0.25">
      <c r="A475" s="68"/>
      <c r="B475" s="73"/>
      <c r="C475" s="75"/>
      <c r="D475" s="46" t="s">
        <v>2</v>
      </c>
      <c r="E475" s="56">
        <v>4272.5</v>
      </c>
      <c r="F475" s="56">
        <v>4272.5</v>
      </c>
      <c r="G475" s="56">
        <v>4126.7</v>
      </c>
      <c r="H475" s="55">
        <f t="shared" si="53"/>
        <v>96.587478057343475</v>
      </c>
      <c r="J475" s="17">
        <f t="shared" si="52"/>
        <v>0</v>
      </c>
      <c r="L475" s="18">
        <f>F475-G475</f>
        <v>145.80000000000018</v>
      </c>
    </row>
    <row r="476" spans="1:12" ht="16.5" customHeight="1" x14ac:dyDescent="0.25">
      <c r="A476" s="68"/>
      <c r="B476" s="73"/>
      <c r="C476" s="75"/>
      <c r="D476" s="46" t="s">
        <v>3</v>
      </c>
      <c r="E476" s="56">
        <v>0</v>
      </c>
      <c r="F476" s="56">
        <v>0</v>
      </c>
      <c r="G476" s="56">
        <v>0</v>
      </c>
      <c r="H476" s="55" t="str">
        <f t="shared" si="53"/>
        <v/>
      </c>
      <c r="J476" s="17">
        <f t="shared" si="52"/>
        <v>0</v>
      </c>
      <c r="L476" s="18">
        <f>F476-G476</f>
        <v>0</v>
      </c>
    </row>
    <row r="477" spans="1:12" ht="18" customHeight="1" x14ac:dyDescent="0.25">
      <c r="A477" s="68"/>
      <c r="B477" s="73"/>
      <c r="C477" s="76"/>
      <c r="D477" s="46" t="s">
        <v>18</v>
      </c>
      <c r="E477" s="56">
        <v>0</v>
      </c>
      <c r="F477" s="56">
        <v>0</v>
      </c>
      <c r="G477" s="56">
        <v>0</v>
      </c>
      <c r="H477" s="55" t="str">
        <f t="shared" si="53"/>
        <v/>
      </c>
      <c r="J477" s="17">
        <f t="shared" si="52"/>
        <v>0</v>
      </c>
      <c r="L477" s="18">
        <f>F477-G477</f>
        <v>0</v>
      </c>
    </row>
    <row r="478" spans="1:12" ht="16.5" customHeight="1" x14ac:dyDescent="0.25">
      <c r="A478" s="68" t="s">
        <v>219</v>
      </c>
      <c r="B478" s="73" t="s">
        <v>134</v>
      </c>
      <c r="C478" s="74" t="s">
        <v>26</v>
      </c>
      <c r="D478" s="46" t="s">
        <v>1</v>
      </c>
      <c r="E478" s="56">
        <v>306838.7</v>
      </c>
      <c r="F478" s="56">
        <v>306838.7</v>
      </c>
      <c r="G478" s="56">
        <v>284211.5</v>
      </c>
      <c r="H478" s="55">
        <f t="shared" si="53"/>
        <v>92.625702038237023</v>
      </c>
      <c r="J478" s="17">
        <f t="shared" si="52"/>
        <v>0</v>
      </c>
    </row>
    <row r="479" spans="1:12" ht="15" customHeight="1" x14ac:dyDescent="0.25">
      <c r="A479" s="68"/>
      <c r="B479" s="73"/>
      <c r="C479" s="75"/>
      <c r="D479" s="46" t="s">
        <v>2</v>
      </c>
      <c r="E479" s="56">
        <v>306838.7</v>
      </c>
      <c r="F479" s="56">
        <v>306838.7</v>
      </c>
      <c r="G479" s="56">
        <v>284211.5</v>
      </c>
      <c r="H479" s="55">
        <f t="shared" si="53"/>
        <v>92.625702038237023</v>
      </c>
      <c r="J479" s="17">
        <f t="shared" si="52"/>
        <v>0</v>
      </c>
      <c r="L479" s="18">
        <f>F479-G479</f>
        <v>22627.200000000012</v>
      </c>
    </row>
    <row r="480" spans="1:12" ht="15" customHeight="1" x14ac:dyDescent="0.25">
      <c r="A480" s="68"/>
      <c r="B480" s="73"/>
      <c r="C480" s="75"/>
      <c r="D480" s="46" t="s">
        <v>3</v>
      </c>
      <c r="E480" s="56">
        <v>0</v>
      </c>
      <c r="F480" s="56">
        <v>0</v>
      </c>
      <c r="G480" s="56">
        <v>0</v>
      </c>
      <c r="H480" s="55" t="str">
        <f t="shared" si="53"/>
        <v/>
      </c>
      <c r="J480" s="17">
        <f t="shared" si="52"/>
        <v>0</v>
      </c>
      <c r="L480" s="18">
        <f>F480-G480</f>
        <v>0</v>
      </c>
    </row>
    <row r="481" spans="1:12" ht="15" customHeight="1" x14ac:dyDescent="0.25">
      <c r="A481" s="68"/>
      <c r="B481" s="73"/>
      <c r="C481" s="76"/>
      <c r="D481" s="46" t="s">
        <v>18</v>
      </c>
      <c r="E481" s="56">
        <v>0</v>
      </c>
      <c r="F481" s="56">
        <v>0</v>
      </c>
      <c r="G481" s="56">
        <v>0</v>
      </c>
      <c r="H481" s="55" t="str">
        <f t="shared" si="53"/>
        <v/>
      </c>
      <c r="J481" s="17">
        <f t="shared" si="52"/>
        <v>0</v>
      </c>
      <c r="L481" s="18">
        <f>F481-G481</f>
        <v>0</v>
      </c>
    </row>
    <row r="482" spans="1:12" ht="19.5" customHeight="1" x14ac:dyDescent="0.25">
      <c r="A482" s="68" t="s">
        <v>220</v>
      </c>
      <c r="B482" s="73" t="s">
        <v>247</v>
      </c>
      <c r="C482" s="74" t="s">
        <v>11</v>
      </c>
      <c r="D482" s="46" t="s">
        <v>1</v>
      </c>
      <c r="E482" s="56">
        <v>302</v>
      </c>
      <c r="F482" s="56">
        <v>302</v>
      </c>
      <c r="G482" s="56">
        <v>301.89999999999998</v>
      </c>
      <c r="H482" s="55">
        <f t="shared" si="53"/>
        <v>99.96688741721853</v>
      </c>
      <c r="J482" s="17">
        <f t="shared" si="52"/>
        <v>0</v>
      </c>
    </row>
    <row r="483" spans="1:12" ht="19.5" customHeight="1" x14ac:dyDescent="0.25">
      <c r="A483" s="68"/>
      <c r="B483" s="73"/>
      <c r="C483" s="75"/>
      <c r="D483" s="46" t="s">
        <v>2</v>
      </c>
      <c r="E483" s="56">
        <v>302</v>
      </c>
      <c r="F483" s="56">
        <v>302</v>
      </c>
      <c r="G483" s="56">
        <v>301.89999999999998</v>
      </c>
      <c r="H483" s="55">
        <f t="shared" si="53"/>
        <v>99.96688741721853</v>
      </c>
      <c r="J483" s="17">
        <f t="shared" si="52"/>
        <v>0</v>
      </c>
      <c r="L483" s="18">
        <f>F483-G483</f>
        <v>0.10000000000002274</v>
      </c>
    </row>
    <row r="484" spans="1:12" ht="19.5" customHeight="1" x14ac:dyDescent="0.25">
      <c r="A484" s="68"/>
      <c r="B484" s="73"/>
      <c r="C484" s="75"/>
      <c r="D484" s="46" t="s">
        <v>3</v>
      </c>
      <c r="E484" s="56">
        <v>0</v>
      </c>
      <c r="F484" s="56">
        <v>0</v>
      </c>
      <c r="G484" s="56">
        <v>0</v>
      </c>
      <c r="H484" s="55" t="str">
        <f t="shared" si="53"/>
        <v/>
      </c>
      <c r="J484" s="17">
        <f t="shared" si="52"/>
        <v>0</v>
      </c>
      <c r="L484" s="18">
        <f>F484-G484</f>
        <v>0</v>
      </c>
    </row>
    <row r="485" spans="1:12" ht="20.25" customHeight="1" x14ac:dyDescent="0.25">
      <c r="A485" s="68"/>
      <c r="B485" s="73"/>
      <c r="C485" s="76"/>
      <c r="D485" s="46" t="s">
        <v>18</v>
      </c>
      <c r="E485" s="56">
        <v>0</v>
      </c>
      <c r="F485" s="56">
        <v>0</v>
      </c>
      <c r="G485" s="56">
        <v>0</v>
      </c>
      <c r="H485" s="55" t="str">
        <f t="shared" si="53"/>
        <v/>
      </c>
      <c r="J485" s="17">
        <f t="shared" si="52"/>
        <v>0</v>
      </c>
      <c r="L485" s="18">
        <f>F485-G485</f>
        <v>0</v>
      </c>
    </row>
    <row r="486" spans="1:12" ht="16.5" customHeight="1" x14ac:dyDescent="0.25">
      <c r="A486" s="68" t="s">
        <v>221</v>
      </c>
      <c r="B486" s="73" t="s">
        <v>133</v>
      </c>
      <c r="C486" s="74" t="s">
        <v>11</v>
      </c>
      <c r="D486" s="46" t="s">
        <v>1</v>
      </c>
      <c r="E486" s="56">
        <v>142011</v>
      </c>
      <c r="F486" s="56">
        <v>142011</v>
      </c>
      <c r="G486" s="56">
        <v>141567.70000000001</v>
      </c>
      <c r="H486" s="55">
        <f t="shared" si="53"/>
        <v>99.68784108273303</v>
      </c>
      <c r="J486" s="17">
        <f t="shared" si="52"/>
        <v>0</v>
      </c>
    </row>
    <row r="487" spans="1:12" ht="15" customHeight="1" x14ac:dyDescent="0.25">
      <c r="A487" s="68"/>
      <c r="B487" s="73"/>
      <c r="C487" s="75"/>
      <c r="D487" s="46" t="s">
        <v>2</v>
      </c>
      <c r="E487" s="56">
        <v>142011</v>
      </c>
      <c r="F487" s="56">
        <v>142011</v>
      </c>
      <c r="G487" s="56">
        <v>141567.70000000001</v>
      </c>
      <c r="H487" s="55">
        <f t="shared" si="53"/>
        <v>99.68784108273303</v>
      </c>
      <c r="J487" s="17">
        <f t="shared" si="52"/>
        <v>0</v>
      </c>
      <c r="L487" s="18">
        <f>F487-G487</f>
        <v>443.29999999998836</v>
      </c>
    </row>
    <row r="488" spans="1:12" ht="15" customHeight="1" x14ac:dyDescent="0.25">
      <c r="A488" s="68"/>
      <c r="B488" s="73"/>
      <c r="C488" s="75"/>
      <c r="D488" s="46" t="s">
        <v>3</v>
      </c>
      <c r="E488" s="56">
        <v>0</v>
      </c>
      <c r="F488" s="56">
        <v>0</v>
      </c>
      <c r="G488" s="56">
        <v>0</v>
      </c>
      <c r="H488" s="55" t="str">
        <f t="shared" si="53"/>
        <v/>
      </c>
      <c r="J488" s="17">
        <f t="shared" si="52"/>
        <v>0</v>
      </c>
      <c r="L488" s="18">
        <f>F488-G488</f>
        <v>0</v>
      </c>
    </row>
    <row r="489" spans="1:12" ht="15" customHeight="1" x14ac:dyDescent="0.25">
      <c r="A489" s="68"/>
      <c r="B489" s="73"/>
      <c r="C489" s="76"/>
      <c r="D489" s="46" t="s">
        <v>18</v>
      </c>
      <c r="E489" s="56">
        <v>0</v>
      </c>
      <c r="F489" s="56">
        <v>0</v>
      </c>
      <c r="G489" s="56">
        <v>0</v>
      </c>
      <c r="H489" s="55" t="str">
        <f t="shared" si="53"/>
        <v/>
      </c>
      <c r="J489" s="17">
        <f t="shared" si="52"/>
        <v>0</v>
      </c>
      <c r="L489" s="18">
        <f>F489-G489</f>
        <v>0</v>
      </c>
    </row>
    <row r="490" spans="1:12" ht="16.5" customHeight="1" x14ac:dyDescent="0.25">
      <c r="A490" s="68" t="s">
        <v>222</v>
      </c>
      <c r="B490" s="73" t="s">
        <v>248</v>
      </c>
      <c r="C490" s="74" t="s">
        <v>11</v>
      </c>
      <c r="D490" s="46" t="s">
        <v>1</v>
      </c>
      <c r="E490" s="56">
        <v>44662</v>
      </c>
      <c r="F490" s="56">
        <v>44662</v>
      </c>
      <c r="G490" s="56">
        <v>44614.8</v>
      </c>
      <c r="H490" s="55">
        <f t="shared" si="53"/>
        <v>99.8943173167346</v>
      </c>
      <c r="J490" s="17">
        <f t="shared" si="52"/>
        <v>0</v>
      </c>
    </row>
    <row r="491" spans="1:12" ht="15" customHeight="1" x14ac:dyDescent="0.25">
      <c r="A491" s="68"/>
      <c r="B491" s="73"/>
      <c r="C491" s="75"/>
      <c r="D491" s="46" t="s">
        <v>2</v>
      </c>
      <c r="E491" s="56">
        <v>44622.9</v>
      </c>
      <c r="F491" s="56">
        <v>44622.9</v>
      </c>
      <c r="G491" s="56">
        <v>44575.700000000004</v>
      </c>
      <c r="H491" s="55">
        <f t="shared" si="53"/>
        <v>99.89422471421625</v>
      </c>
      <c r="J491" s="17">
        <f t="shared" si="52"/>
        <v>0</v>
      </c>
      <c r="L491" s="18">
        <f>F491-G491</f>
        <v>47.19999999999709</v>
      </c>
    </row>
    <row r="492" spans="1:12" ht="15" customHeight="1" x14ac:dyDescent="0.25">
      <c r="A492" s="68"/>
      <c r="B492" s="73"/>
      <c r="C492" s="75"/>
      <c r="D492" s="46" t="s">
        <v>3</v>
      </c>
      <c r="E492" s="56">
        <v>39.1</v>
      </c>
      <c r="F492" s="56">
        <v>39.1</v>
      </c>
      <c r="G492" s="56">
        <v>39.1</v>
      </c>
      <c r="H492" s="55">
        <f t="shared" si="53"/>
        <v>100</v>
      </c>
      <c r="J492" s="17">
        <f t="shared" si="52"/>
        <v>0</v>
      </c>
      <c r="L492" s="18">
        <f>F492-G492</f>
        <v>0</v>
      </c>
    </row>
    <row r="493" spans="1:12" ht="15" customHeight="1" x14ac:dyDescent="0.25">
      <c r="A493" s="68"/>
      <c r="B493" s="73"/>
      <c r="C493" s="76"/>
      <c r="D493" s="46" t="s">
        <v>18</v>
      </c>
      <c r="E493" s="56">
        <v>0</v>
      </c>
      <c r="F493" s="56">
        <v>0</v>
      </c>
      <c r="G493" s="56">
        <v>0</v>
      </c>
      <c r="H493" s="55" t="str">
        <f t="shared" si="53"/>
        <v/>
      </c>
      <c r="J493" s="17">
        <f t="shared" si="52"/>
        <v>0</v>
      </c>
      <c r="L493" s="18">
        <f>F493-G493</f>
        <v>0</v>
      </c>
    </row>
    <row r="494" spans="1:12" ht="15" customHeight="1" x14ac:dyDescent="0.25">
      <c r="A494" s="68" t="s">
        <v>223</v>
      </c>
      <c r="B494" s="73" t="s">
        <v>249</v>
      </c>
      <c r="C494" s="74" t="s">
        <v>26</v>
      </c>
      <c r="D494" s="46" t="s">
        <v>1</v>
      </c>
      <c r="E494" s="56">
        <v>10522.5</v>
      </c>
      <c r="F494" s="56">
        <v>10522.5</v>
      </c>
      <c r="G494" s="56">
        <v>10488.3</v>
      </c>
      <c r="H494" s="55">
        <f t="shared" si="53"/>
        <v>99.674982181040619</v>
      </c>
      <c r="J494" s="17">
        <f t="shared" si="52"/>
        <v>0</v>
      </c>
    </row>
    <row r="495" spans="1:12" ht="15" customHeight="1" x14ac:dyDescent="0.25">
      <c r="A495" s="68"/>
      <c r="B495" s="73"/>
      <c r="C495" s="75"/>
      <c r="D495" s="46" t="s">
        <v>2</v>
      </c>
      <c r="E495" s="56">
        <v>10522.5</v>
      </c>
      <c r="F495" s="56">
        <v>10522.5</v>
      </c>
      <c r="G495" s="56">
        <v>10488.3</v>
      </c>
      <c r="H495" s="55">
        <f t="shared" si="53"/>
        <v>99.674982181040619</v>
      </c>
      <c r="J495" s="17">
        <f t="shared" si="52"/>
        <v>0</v>
      </c>
      <c r="L495" s="18">
        <f>F495-G495</f>
        <v>34.200000000000728</v>
      </c>
    </row>
    <row r="496" spans="1:12" ht="15" customHeight="1" x14ac:dyDescent="0.25">
      <c r="A496" s="68"/>
      <c r="B496" s="73"/>
      <c r="C496" s="75"/>
      <c r="D496" s="46" t="s">
        <v>3</v>
      </c>
      <c r="E496" s="56">
        <v>0</v>
      </c>
      <c r="F496" s="56">
        <v>0</v>
      </c>
      <c r="G496" s="56">
        <v>0</v>
      </c>
      <c r="H496" s="55" t="str">
        <f t="shared" si="53"/>
        <v/>
      </c>
      <c r="J496" s="17">
        <f t="shared" si="52"/>
        <v>0</v>
      </c>
      <c r="L496" s="18">
        <f>F496-G496</f>
        <v>0</v>
      </c>
    </row>
    <row r="497" spans="1:12" ht="18.75" customHeight="1" x14ac:dyDescent="0.25">
      <c r="A497" s="68"/>
      <c r="B497" s="73"/>
      <c r="C497" s="76"/>
      <c r="D497" s="46" t="s">
        <v>18</v>
      </c>
      <c r="E497" s="56">
        <v>0</v>
      </c>
      <c r="F497" s="56">
        <v>0</v>
      </c>
      <c r="G497" s="56">
        <v>0</v>
      </c>
      <c r="H497" s="55" t="str">
        <f t="shared" si="53"/>
        <v/>
      </c>
      <c r="J497" s="17">
        <f t="shared" si="52"/>
        <v>0</v>
      </c>
      <c r="L497" s="18">
        <f>F497-G497</f>
        <v>0</v>
      </c>
    </row>
    <row r="498" spans="1:12" ht="16.5" customHeight="1" x14ac:dyDescent="0.25">
      <c r="A498" s="68">
        <v>11</v>
      </c>
      <c r="B498" s="87" t="s">
        <v>132</v>
      </c>
      <c r="C498" s="88"/>
      <c r="D498" s="46" t="s">
        <v>1</v>
      </c>
      <c r="E498" s="56">
        <f>E510+E514+E518++E522+E546+E550</f>
        <v>218299.8</v>
      </c>
      <c r="F498" s="56">
        <f>F510+F514+F518++F522+F546+F550</f>
        <v>218299.8</v>
      </c>
      <c r="G498" s="56">
        <f>G510+G514+G518++G522+G546+G550</f>
        <v>200768.6</v>
      </c>
      <c r="H498" s="55">
        <f t="shared" si="53"/>
        <v>91.969209316728652</v>
      </c>
      <c r="J498" s="17">
        <f t="shared" si="52"/>
        <v>0</v>
      </c>
    </row>
    <row r="499" spans="1:12" ht="16.5" customHeight="1" x14ac:dyDescent="0.25">
      <c r="A499" s="68"/>
      <c r="B499" s="89"/>
      <c r="C499" s="90"/>
      <c r="D499" s="46" t="s">
        <v>2</v>
      </c>
      <c r="E499" s="56">
        <f t="shared" ref="E499:G500" si="54">E511+E515+E519+E523+E547+E551</f>
        <v>203410.8</v>
      </c>
      <c r="F499" s="56">
        <f t="shared" si="54"/>
        <v>203410.8</v>
      </c>
      <c r="G499" s="56">
        <f t="shared" si="54"/>
        <v>193136.19999999998</v>
      </c>
      <c r="H499" s="55">
        <f t="shared" si="53"/>
        <v>94.948842441010996</v>
      </c>
      <c r="J499" s="17">
        <f t="shared" si="52"/>
        <v>0</v>
      </c>
      <c r="L499" s="18">
        <f>F499-G499</f>
        <v>10274.600000000006</v>
      </c>
    </row>
    <row r="500" spans="1:12" ht="16.5" customHeight="1" x14ac:dyDescent="0.25">
      <c r="A500" s="68"/>
      <c r="B500" s="89"/>
      <c r="C500" s="90"/>
      <c r="D500" s="46" t="s">
        <v>3</v>
      </c>
      <c r="E500" s="56">
        <f t="shared" si="54"/>
        <v>14889</v>
      </c>
      <c r="F500" s="56">
        <f t="shared" si="54"/>
        <v>14889</v>
      </c>
      <c r="G500" s="56">
        <f t="shared" si="54"/>
        <v>7632.4</v>
      </c>
      <c r="H500" s="55">
        <f t="shared" si="53"/>
        <v>51.262005507421584</v>
      </c>
      <c r="J500" s="17">
        <f t="shared" si="52"/>
        <v>0</v>
      </c>
      <c r="L500" s="18">
        <f>F500-G500</f>
        <v>7256.6</v>
      </c>
    </row>
    <row r="501" spans="1:12" ht="16.5" customHeight="1" x14ac:dyDescent="0.25">
      <c r="A501" s="68"/>
      <c r="B501" s="91"/>
      <c r="C501" s="92"/>
      <c r="D501" s="46" t="s">
        <v>18</v>
      </c>
      <c r="E501" s="56">
        <f>E513+E517+E529+E549+E553</f>
        <v>0</v>
      </c>
      <c r="F501" s="56">
        <f>F513+F517+F529+F549+F553</f>
        <v>0</v>
      </c>
      <c r="G501" s="56">
        <f>G513+G517+G529+G549+G553</f>
        <v>0</v>
      </c>
      <c r="H501" s="55" t="str">
        <f t="shared" si="53"/>
        <v/>
      </c>
      <c r="J501" s="17">
        <f t="shared" si="52"/>
        <v>0</v>
      </c>
      <c r="L501" s="18">
        <f>F501-G501</f>
        <v>0</v>
      </c>
    </row>
    <row r="502" spans="1:12" ht="15" hidden="1" customHeight="1" x14ac:dyDescent="0.25">
      <c r="A502" s="42"/>
      <c r="B502" s="19"/>
      <c r="C502" s="20"/>
      <c r="D502" s="46"/>
      <c r="E502" s="56">
        <f t="shared" ref="E502:G505" si="55">E510+E514+E526+E546+E550+E518+E538+E542+E534+E530</f>
        <v>218299.8</v>
      </c>
      <c r="F502" s="56">
        <f t="shared" si="55"/>
        <v>218299.8</v>
      </c>
      <c r="G502" s="56">
        <f t="shared" si="55"/>
        <v>200768.6</v>
      </c>
      <c r="H502" s="55">
        <f t="shared" si="53"/>
        <v>91.969209316728652</v>
      </c>
      <c r="I502" s="15"/>
    </row>
    <row r="503" spans="1:12" ht="15" hidden="1" customHeight="1" x14ac:dyDescent="0.25">
      <c r="A503" s="42"/>
      <c r="B503" s="19"/>
      <c r="C503" s="20"/>
      <c r="D503" s="46"/>
      <c r="E503" s="56">
        <f t="shared" si="55"/>
        <v>203410.8</v>
      </c>
      <c r="F503" s="56">
        <f t="shared" si="55"/>
        <v>203410.8</v>
      </c>
      <c r="G503" s="56">
        <f t="shared" si="55"/>
        <v>193136.2</v>
      </c>
      <c r="H503" s="55">
        <f t="shared" si="53"/>
        <v>94.94884244101101</v>
      </c>
      <c r="I503" s="15"/>
    </row>
    <row r="504" spans="1:12" ht="15" hidden="1" customHeight="1" x14ac:dyDescent="0.25">
      <c r="A504" s="42"/>
      <c r="B504" s="19"/>
      <c r="C504" s="20"/>
      <c r="D504" s="46"/>
      <c r="E504" s="56">
        <f t="shared" si="55"/>
        <v>14889</v>
      </c>
      <c r="F504" s="56">
        <f t="shared" si="55"/>
        <v>14889</v>
      </c>
      <c r="G504" s="56">
        <f t="shared" si="55"/>
        <v>7632.4</v>
      </c>
      <c r="H504" s="55">
        <f t="shared" si="53"/>
        <v>51.262005507421584</v>
      </c>
      <c r="I504" s="15"/>
    </row>
    <row r="505" spans="1:12" ht="15" hidden="1" customHeight="1" x14ac:dyDescent="0.25">
      <c r="A505" s="42"/>
      <c r="B505" s="19"/>
      <c r="C505" s="20"/>
      <c r="D505" s="46"/>
      <c r="E505" s="56">
        <f t="shared" si="55"/>
        <v>0</v>
      </c>
      <c r="F505" s="56">
        <f t="shared" si="55"/>
        <v>0</v>
      </c>
      <c r="G505" s="56">
        <f t="shared" si="55"/>
        <v>0</v>
      </c>
      <c r="H505" s="55" t="str">
        <f t="shared" si="53"/>
        <v/>
      </c>
      <c r="I505" s="15"/>
    </row>
    <row r="506" spans="1:12" ht="15" hidden="1" customHeight="1" x14ac:dyDescent="0.25">
      <c r="A506" s="42"/>
      <c r="B506" s="19"/>
      <c r="C506" s="20"/>
      <c r="D506" s="46"/>
      <c r="E506" s="56">
        <f t="shared" ref="E506:G509" si="56">E502-E498</f>
        <v>0</v>
      </c>
      <c r="F506" s="56">
        <f t="shared" si="56"/>
        <v>0</v>
      </c>
      <c r="G506" s="56">
        <f t="shared" si="56"/>
        <v>0</v>
      </c>
      <c r="H506" s="55" t="str">
        <f t="shared" si="53"/>
        <v/>
      </c>
      <c r="I506" s="15"/>
    </row>
    <row r="507" spans="1:12" ht="15" hidden="1" customHeight="1" x14ac:dyDescent="0.25">
      <c r="A507" s="42"/>
      <c r="B507" s="19"/>
      <c r="C507" s="20"/>
      <c r="D507" s="46"/>
      <c r="E507" s="56">
        <f t="shared" si="56"/>
        <v>0</v>
      </c>
      <c r="F507" s="56">
        <f t="shared" si="56"/>
        <v>0</v>
      </c>
      <c r="G507" s="56">
        <f t="shared" si="56"/>
        <v>0</v>
      </c>
      <c r="H507" s="55" t="str">
        <f t="shared" si="53"/>
        <v/>
      </c>
      <c r="I507" s="15"/>
    </row>
    <row r="508" spans="1:12" ht="15" hidden="1" customHeight="1" x14ac:dyDescent="0.25">
      <c r="A508" s="42"/>
      <c r="B508" s="19"/>
      <c r="C508" s="20"/>
      <c r="D508" s="46"/>
      <c r="E508" s="56">
        <f t="shared" si="56"/>
        <v>0</v>
      </c>
      <c r="F508" s="56">
        <f t="shared" si="56"/>
        <v>0</v>
      </c>
      <c r="G508" s="56">
        <f t="shared" si="56"/>
        <v>0</v>
      </c>
      <c r="H508" s="55" t="str">
        <f t="shared" si="53"/>
        <v/>
      </c>
      <c r="I508" s="15"/>
    </row>
    <row r="509" spans="1:12" ht="15" hidden="1" customHeight="1" x14ac:dyDescent="0.25">
      <c r="A509" s="42"/>
      <c r="B509" s="19"/>
      <c r="C509" s="20"/>
      <c r="D509" s="46"/>
      <c r="E509" s="56">
        <f t="shared" si="56"/>
        <v>0</v>
      </c>
      <c r="F509" s="56">
        <f t="shared" si="56"/>
        <v>0</v>
      </c>
      <c r="G509" s="56">
        <f t="shared" si="56"/>
        <v>0</v>
      </c>
      <c r="H509" s="55" t="str">
        <f t="shared" si="53"/>
        <v/>
      </c>
      <c r="I509" s="15"/>
    </row>
    <row r="510" spans="1:12" ht="16.5" customHeight="1" x14ac:dyDescent="0.25">
      <c r="A510" s="68" t="s">
        <v>224</v>
      </c>
      <c r="B510" s="73" t="s">
        <v>131</v>
      </c>
      <c r="C510" s="74" t="s">
        <v>7</v>
      </c>
      <c r="D510" s="46" t="s">
        <v>1</v>
      </c>
      <c r="E510" s="56">
        <v>41708.699999999997</v>
      </c>
      <c r="F510" s="56">
        <v>41708.699999999997</v>
      </c>
      <c r="G510" s="56">
        <v>41373.4</v>
      </c>
      <c r="H510" s="55">
        <f t="shared" si="53"/>
        <v>99.196090983415942</v>
      </c>
      <c r="J510" s="17">
        <f t="shared" ref="J510:J557" si="57">E510-F510</f>
        <v>0</v>
      </c>
    </row>
    <row r="511" spans="1:12" ht="15" customHeight="1" x14ac:dyDescent="0.25">
      <c r="A511" s="68"/>
      <c r="B511" s="73"/>
      <c r="C511" s="75"/>
      <c r="D511" s="46" t="s">
        <v>2</v>
      </c>
      <c r="E511" s="56">
        <f>E510-E512-E513</f>
        <v>41708.699999999997</v>
      </c>
      <c r="F511" s="56">
        <f>F510-F512-F513</f>
        <v>41708.699999999997</v>
      </c>
      <c r="G511" s="56">
        <f>G510-G512-G513</f>
        <v>41373.4</v>
      </c>
      <c r="H511" s="55">
        <f t="shared" si="53"/>
        <v>99.196090983415942</v>
      </c>
      <c r="J511" s="17">
        <f t="shared" si="57"/>
        <v>0</v>
      </c>
      <c r="L511" s="18">
        <f>F511-G511</f>
        <v>335.29999999999563</v>
      </c>
    </row>
    <row r="512" spans="1:12" ht="15" customHeight="1" x14ac:dyDescent="0.25">
      <c r="A512" s="68"/>
      <c r="B512" s="73"/>
      <c r="C512" s="75"/>
      <c r="D512" s="46" t="s">
        <v>3</v>
      </c>
      <c r="E512" s="56">
        <v>0</v>
      </c>
      <c r="F512" s="56">
        <v>0</v>
      </c>
      <c r="G512" s="56">
        <v>0</v>
      </c>
      <c r="H512" s="55" t="str">
        <f t="shared" si="53"/>
        <v/>
      </c>
      <c r="J512" s="17">
        <f t="shared" si="57"/>
        <v>0</v>
      </c>
      <c r="L512" s="18">
        <f>F512-G512</f>
        <v>0</v>
      </c>
    </row>
    <row r="513" spans="1:12" ht="15" customHeight="1" x14ac:dyDescent="0.25">
      <c r="A513" s="68"/>
      <c r="B513" s="73"/>
      <c r="C513" s="76"/>
      <c r="D513" s="46" t="s">
        <v>18</v>
      </c>
      <c r="E513" s="56">
        <v>0</v>
      </c>
      <c r="F513" s="56">
        <v>0</v>
      </c>
      <c r="G513" s="56">
        <v>0</v>
      </c>
      <c r="H513" s="55" t="str">
        <f t="shared" si="53"/>
        <v/>
      </c>
      <c r="J513" s="17">
        <f t="shared" si="57"/>
        <v>0</v>
      </c>
      <c r="L513" s="18">
        <f>F513-G513</f>
        <v>0</v>
      </c>
    </row>
    <row r="514" spans="1:12" ht="16.5" customHeight="1" x14ac:dyDescent="0.25">
      <c r="A514" s="68" t="s">
        <v>225</v>
      </c>
      <c r="B514" s="73" t="s">
        <v>170</v>
      </c>
      <c r="C514" s="74" t="s">
        <v>7</v>
      </c>
      <c r="D514" s="46" t="s">
        <v>1</v>
      </c>
      <c r="E514" s="56">
        <v>9858.5</v>
      </c>
      <c r="F514" s="56">
        <v>9858.5</v>
      </c>
      <c r="G514" s="56">
        <v>9858.5</v>
      </c>
      <c r="H514" s="55">
        <f t="shared" si="53"/>
        <v>100</v>
      </c>
      <c r="J514" s="17">
        <f t="shared" si="57"/>
        <v>0</v>
      </c>
    </row>
    <row r="515" spans="1:12" ht="15" customHeight="1" x14ac:dyDescent="0.25">
      <c r="A515" s="68"/>
      <c r="B515" s="73"/>
      <c r="C515" s="75"/>
      <c r="D515" s="46" t="s">
        <v>2</v>
      </c>
      <c r="E515" s="56">
        <f>E514-E516-E517</f>
        <v>9858.5</v>
      </c>
      <c r="F515" s="56">
        <f>F514-F516-F517</f>
        <v>9858.5</v>
      </c>
      <c r="G515" s="56">
        <f>G514-G516-G517</f>
        <v>9858.5</v>
      </c>
      <c r="H515" s="55">
        <f t="shared" si="53"/>
        <v>100</v>
      </c>
      <c r="J515" s="17">
        <f t="shared" si="57"/>
        <v>0</v>
      </c>
      <c r="L515" s="18">
        <f>F515-G515</f>
        <v>0</v>
      </c>
    </row>
    <row r="516" spans="1:12" ht="15" customHeight="1" x14ac:dyDescent="0.25">
      <c r="A516" s="68"/>
      <c r="B516" s="73"/>
      <c r="C516" s="75"/>
      <c r="D516" s="46" t="s">
        <v>3</v>
      </c>
      <c r="E516" s="56">
        <v>0</v>
      </c>
      <c r="F516" s="56">
        <v>0</v>
      </c>
      <c r="G516" s="56">
        <v>0</v>
      </c>
      <c r="H516" s="55" t="str">
        <f t="shared" si="53"/>
        <v/>
      </c>
      <c r="J516" s="17">
        <f t="shared" si="57"/>
        <v>0</v>
      </c>
      <c r="L516" s="18">
        <f>F516-G516</f>
        <v>0</v>
      </c>
    </row>
    <row r="517" spans="1:12" ht="15" customHeight="1" x14ac:dyDescent="0.25">
      <c r="A517" s="68"/>
      <c r="B517" s="73"/>
      <c r="C517" s="76"/>
      <c r="D517" s="46" t="s">
        <v>18</v>
      </c>
      <c r="E517" s="56">
        <v>0</v>
      </c>
      <c r="F517" s="56">
        <v>0</v>
      </c>
      <c r="G517" s="56">
        <v>0</v>
      </c>
      <c r="H517" s="55" t="str">
        <f t="shared" si="53"/>
        <v/>
      </c>
      <c r="J517" s="17">
        <f t="shared" si="57"/>
        <v>0</v>
      </c>
      <c r="L517" s="18">
        <f>F517-G517</f>
        <v>0</v>
      </c>
    </row>
    <row r="518" spans="1:12" ht="15" customHeight="1" x14ac:dyDescent="0.25">
      <c r="A518" s="68"/>
      <c r="B518" s="73"/>
      <c r="C518" s="74" t="s">
        <v>26</v>
      </c>
      <c r="D518" s="46" t="s">
        <v>1</v>
      </c>
      <c r="E518" s="56">
        <v>77200</v>
      </c>
      <c r="F518" s="56">
        <v>77200</v>
      </c>
      <c r="G518" s="56">
        <v>67337.899999999994</v>
      </c>
      <c r="H518" s="55">
        <f t="shared" si="53"/>
        <v>87.225259067357513</v>
      </c>
      <c r="J518" s="17">
        <f t="shared" si="57"/>
        <v>0</v>
      </c>
    </row>
    <row r="519" spans="1:12" ht="15" customHeight="1" x14ac:dyDescent="0.25">
      <c r="A519" s="68"/>
      <c r="B519" s="73"/>
      <c r="C519" s="75"/>
      <c r="D519" s="46" t="s">
        <v>2</v>
      </c>
      <c r="E519" s="56">
        <f>E518-E520-E521</f>
        <v>77200</v>
      </c>
      <c r="F519" s="56">
        <f>F518-F520-F521</f>
        <v>77200</v>
      </c>
      <c r="G519" s="56">
        <f>G518-G520-G521</f>
        <v>67337.899999999994</v>
      </c>
      <c r="H519" s="55">
        <f t="shared" si="53"/>
        <v>87.225259067357513</v>
      </c>
      <c r="J519" s="17">
        <f t="shared" si="57"/>
        <v>0</v>
      </c>
      <c r="L519" s="18">
        <f>F519-G519</f>
        <v>9862.1000000000058</v>
      </c>
    </row>
    <row r="520" spans="1:12" ht="15" customHeight="1" x14ac:dyDescent="0.25">
      <c r="A520" s="68"/>
      <c r="B520" s="73"/>
      <c r="C520" s="75"/>
      <c r="D520" s="46" t="s">
        <v>3</v>
      </c>
      <c r="E520" s="56">
        <v>0</v>
      </c>
      <c r="F520" s="56">
        <v>0</v>
      </c>
      <c r="G520" s="56">
        <v>0</v>
      </c>
      <c r="H520" s="55" t="str">
        <f t="shared" si="53"/>
        <v/>
      </c>
      <c r="J520" s="17">
        <f t="shared" si="57"/>
        <v>0</v>
      </c>
      <c r="L520" s="18">
        <f>F520-G520</f>
        <v>0</v>
      </c>
    </row>
    <row r="521" spans="1:12" ht="15" customHeight="1" x14ac:dyDescent="0.25">
      <c r="A521" s="68"/>
      <c r="B521" s="73"/>
      <c r="C521" s="76"/>
      <c r="D521" s="46" t="s">
        <v>18</v>
      </c>
      <c r="E521" s="56">
        <v>0</v>
      </c>
      <c r="F521" s="56">
        <v>0</v>
      </c>
      <c r="G521" s="56">
        <v>0</v>
      </c>
      <c r="H521" s="55" t="str">
        <f t="shared" si="53"/>
        <v/>
      </c>
      <c r="J521" s="17">
        <f t="shared" si="57"/>
        <v>0</v>
      </c>
      <c r="L521" s="18">
        <f>F521-G521</f>
        <v>0</v>
      </c>
    </row>
    <row r="522" spans="1:12" ht="15" customHeight="1" x14ac:dyDescent="0.25">
      <c r="A522" s="68" t="s">
        <v>226</v>
      </c>
      <c r="B522" s="73" t="s">
        <v>250</v>
      </c>
      <c r="C522" s="23"/>
      <c r="D522" s="46" t="s">
        <v>1</v>
      </c>
      <c r="E522" s="56">
        <f t="shared" ref="E522:G523" si="58">E526+E538+E542+E534+E530</f>
        <v>17931</v>
      </c>
      <c r="F522" s="56">
        <f t="shared" si="58"/>
        <v>17931</v>
      </c>
      <c r="G522" s="56">
        <f t="shared" si="58"/>
        <v>17930.599999999999</v>
      </c>
      <c r="H522" s="55">
        <f t="shared" si="53"/>
        <v>99.997769226479278</v>
      </c>
      <c r="J522" s="17">
        <f t="shared" si="57"/>
        <v>0</v>
      </c>
    </row>
    <row r="523" spans="1:12" ht="15" customHeight="1" x14ac:dyDescent="0.25">
      <c r="A523" s="68"/>
      <c r="B523" s="73"/>
      <c r="C523" s="23"/>
      <c r="D523" s="46" t="s">
        <v>2</v>
      </c>
      <c r="E523" s="56">
        <f t="shared" si="58"/>
        <v>17931</v>
      </c>
      <c r="F523" s="56">
        <f t="shared" si="58"/>
        <v>17931</v>
      </c>
      <c r="G523" s="56">
        <f t="shared" si="58"/>
        <v>17930.599999999999</v>
      </c>
      <c r="H523" s="55">
        <f t="shared" si="53"/>
        <v>99.997769226479278</v>
      </c>
      <c r="J523" s="17">
        <f t="shared" si="57"/>
        <v>0</v>
      </c>
      <c r="L523" s="18">
        <f>F523-G523</f>
        <v>0.40000000000145519</v>
      </c>
    </row>
    <row r="524" spans="1:12" ht="15" customHeight="1" x14ac:dyDescent="0.25">
      <c r="A524" s="68"/>
      <c r="B524" s="73"/>
      <c r="C524" s="23"/>
      <c r="D524" s="46" t="s">
        <v>3</v>
      </c>
      <c r="E524" s="56">
        <f t="shared" ref="E524:G525" si="59">E528+E540</f>
        <v>0</v>
      </c>
      <c r="F524" s="56">
        <f t="shared" si="59"/>
        <v>0</v>
      </c>
      <c r="G524" s="56">
        <f t="shared" si="59"/>
        <v>0</v>
      </c>
      <c r="H524" s="55" t="str">
        <f t="shared" si="53"/>
        <v/>
      </c>
      <c r="J524" s="17">
        <f t="shared" si="57"/>
        <v>0</v>
      </c>
      <c r="L524" s="18">
        <f>F524-G524</f>
        <v>0</v>
      </c>
    </row>
    <row r="525" spans="1:12" ht="15" customHeight="1" x14ac:dyDescent="0.25">
      <c r="A525" s="68"/>
      <c r="B525" s="73"/>
      <c r="C525" s="23"/>
      <c r="D525" s="46" t="s">
        <v>18</v>
      </c>
      <c r="E525" s="56">
        <f t="shared" si="59"/>
        <v>0</v>
      </c>
      <c r="F525" s="56">
        <f t="shared" si="59"/>
        <v>0</v>
      </c>
      <c r="G525" s="56">
        <f t="shared" si="59"/>
        <v>0</v>
      </c>
      <c r="H525" s="55" t="str">
        <f t="shared" si="53"/>
        <v/>
      </c>
      <c r="J525" s="17">
        <f t="shared" si="57"/>
        <v>0</v>
      </c>
      <c r="L525" s="18">
        <f>F525-G525</f>
        <v>0</v>
      </c>
    </row>
    <row r="526" spans="1:12" ht="14.25" customHeight="1" x14ac:dyDescent="0.25">
      <c r="A526" s="68"/>
      <c r="B526" s="73"/>
      <c r="C526" s="21" t="s">
        <v>4</v>
      </c>
      <c r="D526" s="46" t="s">
        <v>1</v>
      </c>
      <c r="E526" s="56">
        <v>15946</v>
      </c>
      <c r="F526" s="56">
        <v>15946</v>
      </c>
      <c r="G526" s="56">
        <v>15945.6</v>
      </c>
      <c r="H526" s="55">
        <f t="shared" ref="H526:H589" si="60">IF((E526&gt;0), G526/E526*100, "")</f>
        <v>99.997491533927004</v>
      </c>
      <c r="J526" s="17">
        <f t="shared" si="57"/>
        <v>0</v>
      </c>
    </row>
    <row r="527" spans="1:12" ht="15" customHeight="1" x14ac:dyDescent="0.25">
      <c r="A527" s="68"/>
      <c r="B527" s="73"/>
      <c r="C527" s="32"/>
      <c r="D527" s="46" t="s">
        <v>2</v>
      </c>
      <c r="E527" s="56">
        <f>E526-E528-E529</f>
        <v>15946</v>
      </c>
      <c r="F527" s="56">
        <f>F526-F528-F529</f>
        <v>15946</v>
      </c>
      <c r="G527" s="56">
        <f>G526-G528-G529</f>
        <v>15945.6</v>
      </c>
      <c r="H527" s="55">
        <f t="shared" si="60"/>
        <v>99.997491533927004</v>
      </c>
      <c r="J527" s="17">
        <f t="shared" si="57"/>
        <v>0</v>
      </c>
      <c r="L527" s="18">
        <f>F527-G527</f>
        <v>0.3999999999996362</v>
      </c>
    </row>
    <row r="528" spans="1:12" ht="15" customHeight="1" x14ac:dyDescent="0.25">
      <c r="A528" s="68"/>
      <c r="B528" s="73"/>
      <c r="C528" s="32"/>
      <c r="D528" s="46" t="s">
        <v>3</v>
      </c>
      <c r="E528" s="56">
        <v>0</v>
      </c>
      <c r="F528" s="56">
        <v>0</v>
      </c>
      <c r="G528" s="56">
        <v>0</v>
      </c>
      <c r="H528" s="55" t="str">
        <f t="shared" si="60"/>
        <v/>
      </c>
      <c r="J528" s="17">
        <f t="shared" si="57"/>
        <v>0</v>
      </c>
      <c r="L528" s="18">
        <f>F528-G528</f>
        <v>0</v>
      </c>
    </row>
    <row r="529" spans="1:12" ht="15" customHeight="1" x14ac:dyDescent="0.25">
      <c r="A529" s="68"/>
      <c r="B529" s="73"/>
      <c r="C529" s="33"/>
      <c r="D529" s="46" t="s">
        <v>18</v>
      </c>
      <c r="E529" s="56">
        <v>0</v>
      </c>
      <c r="F529" s="56">
        <v>0</v>
      </c>
      <c r="G529" s="56">
        <v>0</v>
      </c>
      <c r="H529" s="55" t="str">
        <f t="shared" si="60"/>
        <v/>
      </c>
      <c r="J529" s="17">
        <f t="shared" si="57"/>
        <v>0</v>
      </c>
      <c r="L529" s="18">
        <f>F529-G529</f>
        <v>0</v>
      </c>
    </row>
    <row r="530" spans="1:12" ht="15" customHeight="1" x14ac:dyDescent="0.25">
      <c r="A530" s="68"/>
      <c r="B530" s="73"/>
      <c r="C530" s="74" t="s">
        <v>15</v>
      </c>
      <c r="D530" s="46" t="s">
        <v>1</v>
      </c>
      <c r="E530" s="56">
        <v>805</v>
      </c>
      <c r="F530" s="56">
        <v>805</v>
      </c>
      <c r="G530" s="56">
        <v>805</v>
      </c>
      <c r="H530" s="55">
        <f t="shared" si="60"/>
        <v>100</v>
      </c>
      <c r="J530" s="17">
        <f t="shared" si="57"/>
        <v>0</v>
      </c>
    </row>
    <row r="531" spans="1:12" ht="15" customHeight="1" x14ac:dyDescent="0.25">
      <c r="A531" s="68"/>
      <c r="B531" s="73"/>
      <c r="C531" s="75"/>
      <c r="D531" s="46" t="s">
        <v>2</v>
      </c>
      <c r="E531" s="56">
        <f>E530-E532-E533</f>
        <v>805</v>
      </c>
      <c r="F531" s="56">
        <f>F530-F532-F533</f>
        <v>805</v>
      </c>
      <c r="G531" s="56">
        <f>G530-G532-G533</f>
        <v>805</v>
      </c>
      <c r="H531" s="55">
        <f t="shared" si="60"/>
        <v>100</v>
      </c>
      <c r="J531" s="17">
        <f t="shared" si="57"/>
        <v>0</v>
      </c>
      <c r="L531" s="18">
        <f>F531-G531</f>
        <v>0</v>
      </c>
    </row>
    <row r="532" spans="1:12" ht="15" customHeight="1" x14ac:dyDescent="0.25">
      <c r="A532" s="68"/>
      <c r="B532" s="73"/>
      <c r="C532" s="75"/>
      <c r="D532" s="46" t="s">
        <v>3</v>
      </c>
      <c r="E532" s="56">
        <v>0</v>
      </c>
      <c r="F532" s="56">
        <v>0</v>
      </c>
      <c r="G532" s="56">
        <v>0</v>
      </c>
      <c r="H532" s="55" t="str">
        <f t="shared" si="60"/>
        <v/>
      </c>
      <c r="J532" s="17">
        <f t="shared" si="57"/>
        <v>0</v>
      </c>
      <c r="L532" s="18">
        <f>F532-G532</f>
        <v>0</v>
      </c>
    </row>
    <row r="533" spans="1:12" ht="15" customHeight="1" x14ac:dyDescent="0.25">
      <c r="A533" s="68"/>
      <c r="B533" s="73"/>
      <c r="C533" s="76"/>
      <c r="D533" s="46" t="s">
        <v>18</v>
      </c>
      <c r="E533" s="56">
        <v>0</v>
      </c>
      <c r="F533" s="56">
        <v>0</v>
      </c>
      <c r="G533" s="56">
        <v>0</v>
      </c>
      <c r="H533" s="55" t="str">
        <f t="shared" si="60"/>
        <v/>
      </c>
      <c r="J533" s="17">
        <f t="shared" si="57"/>
        <v>0</v>
      </c>
      <c r="L533" s="18">
        <f>F533-G533</f>
        <v>0</v>
      </c>
    </row>
    <row r="534" spans="1:12" ht="15" customHeight="1" x14ac:dyDescent="0.25">
      <c r="A534" s="68"/>
      <c r="B534" s="73"/>
      <c r="C534" s="74" t="s">
        <v>8</v>
      </c>
      <c r="D534" s="46" t="s">
        <v>1</v>
      </c>
      <c r="E534" s="56">
        <v>595</v>
      </c>
      <c r="F534" s="56">
        <v>595</v>
      </c>
      <c r="G534" s="56">
        <v>595</v>
      </c>
      <c r="H534" s="55">
        <f t="shared" si="60"/>
        <v>100</v>
      </c>
      <c r="J534" s="17">
        <f t="shared" si="57"/>
        <v>0</v>
      </c>
    </row>
    <row r="535" spans="1:12" ht="15" customHeight="1" x14ac:dyDescent="0.25">
      <c r="A535" s="68"/>
      <c r="B535" s="73"/>
      <c r="C535" s="75"/>
      <c r="D535" s="46" t="s">
        <v>2</v>
      </c>
      <c r="E535" s="56">
        <f>E534-E536-E537</f>
        <v>595</v>
      </c>
      <c r="F535" s="56">
        <f>F534-F536-F537</f>
        <v>595</v>
      </c>
      <c r="G535" s="56">
        <f>G534-G536-G537</f>
        <v>595</v>
      </c>
      <c r="H535" s="55">
        <f t="shared" si="60"/>
        <v>100</v>
      </c>
      <c r="J535" s="17">
        <f t="shared" si="57"/>
        <v>0</v>
      </c>
      <c r="L535" s="18">
        <f>F535-G535</f>
        <v>0</v>
      </c>
    </row>
    <row r="536" spans="1:12" ht="15" customHeight="1" x14ac:dyDescent="0.25">
      <c r="A536" s="68"/>
      <c r="B536" s="73"/>
      <c r="C536" s="75"/>
      <c r="D536" s="46" t="s">
        <v>3</v>
      </c>
      <c r="E536" s="56">
        <v>0</v>
      </c>
      <c r="F536" s="56">
        <v>0</v>
      </c>
      <c r="G536" s="56">
        <v>0</v>
      </c>
      <c r="H536" s="55" t="str">
        <f t="shared" si="60"/>
        <v/>
      </c>
      <c r="J536" s="17">
        <f t="shared" si="57"/>
        <v>0</v>
      </c>
      <c r="L536" s="18">
        <f>F536-G536</f>
        <v>0</v>
      </c>
    </row>
    <row r="537" spans="1:12" ht="15" customHeight="1" x14ac:dyDescent="0.25">
      <c r="A537" s="68"/>
      <c r="B537" s="73"/>
      <c r="C537" s="76"/>
      <c r="D537" s="46" t="s">
        <v>18</v>
      </c>
      <c r="E537" s="56">
        <v>0</v>
      </c>
      <c r="F537" s="56">
        <v>0</v>
      </c>
      <c r="G537" s="56">
        <v>0</v>
      </c>
      <c r="H537" s="55" t="str">
        <f t="shared" si="60"/>
        <v/>
      </c>
      <c r="J537" s="17">
        <f t="shared" si="57"/>
        <v>0</v>
      </c>
      <c r="L537" s="18">
        <f>F537-G537</f>
        <v>0</v>
      </c>
    </row>
    <row r="538" spans="1:12" ht="15" customHeight="1" x14ac:dyDescent="0.25">
      <c r="A538" s="68"/>
      <c r="B538" s="73"/>
      <c r="C538" s="74" t="s">
        <v>17</v>
      </c>
      <c r="D538" s="46" t="s">
        <v>1</v>
      </c>
      <c r="E538" s="56">
        <v>400</v>
      </c>
      <c r="F538" s="56">
        <v>400</v>
      </c>
      <c r="G538" s="56">
        <v>400</v>
      </c>
      <c r="H538" s="55">
        <f t="shared" si="60"/>
        <v>100</v>
      </c>
      <c r="J538" s="17">
        <f t="shared" si="57"/>
        <v>0</v>
      </c>
    </row>
    <row r="539" spans="1:12" ht="15" customHeight="1" x14ac:dyDescent="0.25">
      <c r="A539" s="68"/>
      <c r="B539" s="73"/>
      <c r="C539" s="75"/>
      <c r="D539" s="46" t="s">
        <v>2</v>
      </c>
      <c r="E539" s="56">
        <f>E538-E540-E541</f>
        <v>400</v>
      </c>
      <c r="F539" s="56">
        <f>F538-F540-F541</f>
        <v>400</v>
      </c>
      <c r="G539" s="56">
        <f>G538-G540-G541</f>
        <v>400</v>
      </c>
      <c r="H539" s="55">
        <f t="shared" si="60"/>
        <v>100</v>
      </c>
      <c r="J539" s="17">
        <f t="shared" si="57"/>
        <v>0</v>
      </c>
      <c r="L539" s="18">
        <f>F539-G539</f>
        <v>0</v>
      </c>
    </row>
    <row r="540" spans="1:12" ht="15" customHeight="1" x14ac:dyDescent="0.25">
      <c r="A540" s="68"/>
      <c r="B540" s="73"/>
      <c r="C540" s="75"/>
      <c r="D540" s="46" t="s">
        <v>3</v>
      </c>
      <c r="E540" s="56">
        <v>0</v>
      </c>
      <c r="F540" s="56">
        <v>0</v>
      </c>
      <c r="G540" s="56">
        <v>0</v>
      </c>
      <c r="H540" s="55" t="str">
        <f t="shared" si="60"/>
        <v/>
      </c>
      <c r="J540" s="17">
        <f t="shared" si="57"/>
        <v>0</v>
      </c>
      <c r="L540" s="18">
        <f>F540-G540</f>
        <v>0</v>
      </c>
    </row>
    <row r="541" spans="1:12" ht="15" customHeight="1" x14ac:dyDescent="0.25">
      <c r="A541" s="68"/>
      <c r="B541" s="73"/>
      <c r="C541" s="76"/>
      <c r="D541" s="46" t="s">
        <v>18</v>
      </c>
      <c r="E541" s="56">
        <v>0</v>
      </c>
      <c r="F541" s="56">
        <v>0</v>
      </c>
      <c r="G541" s="56">
        <v>0</v>
      </c>
      <c r="H541" s="55" t="str">
        <f t="shared" si="60"/>
        <v/>
      </c>
      <c r="J541" s="17">
        <f t="shared" si="57"/>
        <v>0</v>
      </c>
      <c r="L541" s="18">
        <f>F541-G541</f>
        <v>0</v>
      </c>
    </row>
    <row r="542" spans="1:12" ht="15" customHeight="1" x14ac:dyDescent="0.25">
      <c r="A542" s="68"/>
      <c r="B542" s="73"/>
      <c r="C542" s="74" t="s">
        <v>6</v>
      </c>
      <c r="D542" s="46" t="s">
        <v>1</v>
      </c>
      <c r="E542" s="56">
        <v>185</v>
      </c>
      <c r="F542" s="56">
        <v>185</v>
      </c>
      <c r="G542" s="56">
        <v>185</v>
      </c>
      <c r="H542" s="55">
        <f t="shared" si="60"/>
        <v>100</v>
      </c>
      <c r="J542" s="17">
        <f t="shared" si="57"/>
        <v>0</v>
      </c>
    </row>
    <row r="543" spans="1:12" ht="15" customHeight="1" x14ac:dyDescent="0.25">
      <c r="A543" s="68"/>
      <c r="B543" s="73"/>
      <c r="C543" s="75"/>
      <c r="D543" s="46" t="s">
        <v>2</v>
      </c>
      <c r="E543" s="56">
        <f>E542-E544-E545</f>
        <v>185</v>
      </c>
      <c r="F543" s="56">
        <f>F542-F544-F545</f>
        <v>185</v>
      </c>
      <c r="G543" s="56">
        <f>G542-G544-G545</f>
        <v>185</v>
      </c>
      <c r="H543" s="55">
        <f t="shared" si="60"/>
        <v>100</v>
      </c>
      <c r="J543" s="17">
        <f t="shared" si="57"/>
        <v>0</v>
      </c>
      <c r="L543" s="18">
        <f>F543-G543</f>
        <v>0</v>
      </c>
    </row>
    <row r="544" spans="1:12" ht="15" customHeight="1" x14ac:dyDescent="0.25">
      <c r="A544" s="68"/>
      <c r="B544" s="73"/>
      <c r="C544" s="75"/>
      <c r="D544" s="46" t="s">
        <v>3</v>
      </c>
      <c r="E544" s="56">
        <v>0</v>
      </c>
      <c r="F544" s="56">
        <v>0</v>
      </c>
      <c r="G544" s="56">
        <v>0</v>
      </c>
      <c r="H544" s="55" t="str">
        <f t="shared" si="60"/>
        <v/>
      </c>
      <c r="J544" s="17">
        <f t="shared" si="57"/>
        <v>0</v>
      </c>
      <c r="L544" s="18">
        <f>F544-G544</f>
        <v>0</v>
      </c>
    </row>
    <row r="545" spans="1:12" ht="15" customHeight="1" x14ac:dyDescent="0.25">
      <c r="A545" s="68"/>
      <c r="B545" s="73"/>
      <c r="C545" s="76"/>
      <c r="D545" s="46" t="s">
        <v>18</v>
      </c>
      <c r="E545" s="56">
        <v>0</v>
      </c>
      <c r="F545" s="56">
        <v>0</v>
      </c>
      <c r="G545" s="56">
        <v>0</v>
      </c>
      <c r="H545" s="55" t="str">
        <f t="shared" si="60"/>
        <v/>
      </c>
      <c r="J545" s="17">
        <f t="shared" si="57"/>
        <v>0</v>
      </c>
      <c r="L545" s="18">
        <f>F545-G545</f>
        <v>0</v>
      </c>
    </row>
    <row r="546" spans="1:12" ht="16.5" customHeight="1" x14ac:dyDescent="0.25">
      <c r="A546" s="68" t="s">
        <v>227</v>
      </c>
      <c r="B546" s="73" t="s">
        <v>130</v>
      </c>
      <c r="C546" s="74" t="s">
        <v>7</v>
      </c>
      <c r="D546" s="46" t="s">
        <v>1</v>
      </c>
      <c r="E546" s="56">
        <v>21160.799999999999</v>
      </c>
      <c r="F546" s="56">
        <v>21160.799999999999</v>
      </c>
      <c r="G546" s="56">
        <v>13904.2</v>
      </c>
      <c r="H546" s="55">
        <f t="shared" si="60"/>
        <v>65.70734565800916</v>
      </c>
      <c r="J546" s="17">
        <f t="shared" si="57"/>
        <v>0</v>
      </c>
    </row>
    <row r="547" spans="1:12" ht="15" customHeight="1" x14ac:dyDescent="0.25">
      <c r="A547" s="68"/>
      <c r="B547" s="73"/>
      <c r="C547" s="75"/>
      <c r="D547" s="46" t="s">
        <v>2</v>
      </c>
      <c r="E547" s="56">
        <f>E546-E548-E549</f>
        <v>6271.7999999999993</v>
      </c>
      <c r="F547" s="56">
        <f>F546-F548-F549</f>
        <v>6271.7999999999993</v>
      </c>
      <c r="G547" s="56">
        <f>G546-G548-G549</f>
        <v>6271.8000000000011</v>
      </c>
      <c r="H547" s="55">
        <f t="shared" si="60"/>
        <v>100.00000000000003</v>
      </c>
      <c r="J547" s="17">
        <f t="shared" si="57"/>
        <v>0</v>
      </c>
      <c r="L547" s="18">
        <f>F547-G547</f>
        <v>0</v>
      </c>
    </row>
    <row r="548" spans="1:12" ht="15" customHeight="1" x14ac:dyDescent="0.25">
      <c r="A548" s="68"/>
      <c r="B548" s="73"/>
      <c r="C548" s="75"/>
      <c r="D548" s="46" t="s">
        <v>3</v>
      </c>
      <c r="E548" s="56">
        <v>14889</v>
      </c>
      <c r="F548" s="56">
        <v>14889</v>
      </c>
      <c r="G548" s="56">
        <v>7632.4</v>
      </c>
      <c r="H548" s="55">
        <f t="shared" si="60"/>
        <v>51.262005507421584</v>
      </c>
      <c r="J548" s="17">
        <f t="shared" si="57"/>
        <v>0</v>
      </c>
      <c r="L548" s="18">
        <f>F548-G548</f>
        <v>7256.6</v>
      </c>
    </row>
    <row r="549" spans="1:12" ht="15" customHeight="1" x14ac:dyDescent="0.25">
      <c r="A549" s="68"/>
      <c r="B549" s="73"/>
      <c r="C549" s="76"/>
      <c r="D549" s="46" t="s">
        <v>18</v>
      </c>
      <c r="E549" s="56">
        <v>0</v>
      </c>
      <c r="F549" s="56">
        <v>0</v>
      </c>
      <c r="G549" s="56">
        <v>0</v>
      </c>
      <c r="H549" s="55" t="str">
        <f t="shared" si="60"/>
        <v/>
      </c>
      <c r="J549" s="17">
        <f t="shared" si="57"/>
        <v>0</v>
      </c>
      <c r="L549" s="18">
        <f>F549-G549</f>
        <v>0</v>
      </c>
    </row>
    <row r="550" spans="1:12" ht="22.5" customHeight="1" x14ac:dyDescent="0.25">
      <c r="A550" s="68" t="s">
        <v>228</v>
      </c>
      <c r="B550" s="73" t="s">
        <v>251</v>
      </c>
      <c r="C550" s="74" t="s">
        <v>4</v>
      </c>
      <c r="D550" s="46" t="s">
        <v>1</v>
      </c>
      <c r="E550" s="56">
        <v>50440.800000000003</v>
      </c>
      <c r="F550" s="56">
        <v>50440.800000000003</v>
      </c>
      <c r="G550" s="56">
        <v>50364</v>
      </c>
      <c r="H550" s="55">
        <f t="shared" si="60"/>
        <v>99.847742303849259</v>
      </c>
      <c r="J550" s="17">
        <f t="shared" si="57"/>
        <v>0</v>
      </c>
    </row>
    <row r="551" spans="1:12" ht="18" customHeight="1" x14ac:dyDescent="0.25">
      <c r="A551" s="68"/>
      <c r="B551" s="73"/>
      <c r="C551" s="75"/>
      <c r="D551" s="46" t="s">
        <v>2</v>
      </c>
      <c r="E551" s="56">
        <f>E550-E552-E553</f>
        <v>50440.800000000003</v>
      </c>
      <c r="F551" s="56">
        <f>F550-F552-F553</f>
        <v>50440.800000000003</v>
      </c>
      <c r="G551" s="56">
        <f>G550-G552-G553</f>
        <v>50364</v>
      </c>
      <c r="H551" s="55">
        <f t="shared" si="60"/>
        <v>99.847742303849259</v>
      </c>
      <c r="J551" s="17">
        <f t="shared" si="57"/>
        <v>0</v>
      </c>
      <c r="L551" s="18">
        <f>F551-G551</f>
        <v>76.80000000000291</v>
      </c>
    </row>
    <row r="552" spans="1:12" ht="23.25" customHeight="1" x14ac:dyDescent="0.25">
      <c r="A552" s="68"/>
      <c r="B552" s="73"/>
      <c r="C552" s="75"/>
      <c r="D552" s="46" t="s">
        <v>3</v>
      </c>
      <c r="E552" s="56">
        <v>0</v>
      </c>
      <c r="F552" s="56">
        <v>0</v>
      </c>
      <c r="G552" s="56">
        <v>0</v>
      </c>
      <c r="H552" s="55" t="str">
        <f t="shared" si="60"/>
        <v/>
      </c>
      <c r="J552" s="17">
        <f t="shared" si="57"/>
        <v>0</v>
      </c>
      <c r="L552" s="18">
        <f>F552-G552</f>
        <v>0</v>
      </c>
    </row>
    <row r="553" spans="1:12" ht="20.25" customHeight="1" x14ac:dyDescent="0.25">
      <c r="A553" s="68"/>
      <c r="B553" s="73"/>
      <c r="C553" s="76"/>
      <c r="D553" s="46" t="s">
        <v>18</v>
      </c>
      <c r="E553" s="56">
        <v>0</v>
      </c>
      <c r="F553" s="56">
        <v>0</v>
      </c>
      <c r="G553" s="56">
        <v>0</v>
      </c>
      <c r="H553" s="55" t="str">
        <f t="shared" si="60"/>
        <v/>
      </c>
      <c r="J553" s="17">
        <f t="shared" si="57"/>
        <v>0</v>
      </c>
      <c r="L553" s="18">
        <f>F553-G553</f>
        <v>0</v>
      </c>
    </row>
    <row r="554" spans="1:12" ht="16.5" customHeight="1" x14ac:dyDescent="0.25">
      <c r="A554" s="68">
        <v>12</v>
      </c>
      <c r="B554" s="87" t="s">
        <v>129</v>
      </c>
      <c r="C554" s="88"/>
      <c r="D554" s="46" t="s">
        <v>1</v>
      </c>
      <c r="E554" s="56">
        <f>E566+E630</f>
        <v>297338.09999999998</v>
      </c>
      <c r="F554" s="56">
        <f>F566+F630</f>
        <v>297338.09999999998</v>
      </c>
      <c r="G554" s="56">
        <f>G566+G630</f>
        <v>132884.6</v>
      </c>
      <c r="H554" s="55">
        <f t="shared" si="60"/>
        <v>44.691413579356301</v>
      </c>
      <c r="J554" s="17">
        <f t="shared" si="57"/>
        <v>0</v>
      </c>
    </row>
    <row r="555" spans="1:12" ht="16.5" customHeight="1" x14ac:dyDescent="0.25">
      <c r="A555" s="68"/>
      <c r="B555" s="89"/>
      <c r="C555" s="90"/>
      <c r="D555" s="46" t="s">
        <v>2</v>
      </c>
      <c r="E555" s="56">
        <f>E554-E556-E557</f>
        <v>297338.09999999998</v>
      </c>
      <c r="F555" s="56">
        <f>F554-F556-F557</f>
        <v>297338.09999999998</v>
      </c>
      <c r="G555" s="56">
        <f>G554-G556-G557</f>
        <v>132884.6</v>
      </c>
      <c r="H555" s="55">
        <f t="shared" si="60"/>
        <v>44.691413579356301</v>
      </c>
      <c r="J555" s="17">
        <f t="shared" si="57"/>
        <v>0</v>
      </c>
      <c r="L555" s="18">
        <f>F555-G555</f>
        <v>164453.49999999997</v>
      </c>
    </row>
    <row r="556" spans="1:12" ht="16.5" customHeight="1" x14ac:dyDescent="0.25">
      <c r="A556" s="68"/>
      <c r="B556" s="89"/>
      <c r="C556" s="90"/>
      <c r="D556" s="46" t="s">
        <v>3</v>
      </c>
      <c r="E556" s="56">
        <f>SUM(E580,E576,E572,E608,E584,E588,E592,E596,E600,E616,E604,E620,E624,E628,E632)</f>
        <v>0</v>
      </c>
      <c r="F556" s="56">
        <f>SUM(F580,F576,F572,F608,F584,F588,F592,F596,F600,F616,F604,F620,F624,F628,F632)</f>
        <v>0</v>
      </c>
      <c r="G556" s="56">
        <f>SUM(G580,G576,G572,G608,G584,G588,G592,G596,G600,G616,G604,G620,G624,G628,G632)</f>
        <v>0</v>
      </c>
      <c r="H556" s="55" t="str">
        <f t="shared" si="60"/>
        <v/>
      </c>
      <c r="J556" s="17">
        <f t="shared" si="57"/>
        <v>0</v>
      </c>
      <c r="L556" s="18">
        <f>F556-G556</f>
        <v>0</v>
      </c>
    </row>
    <row r="557" spans="1:12" ht="16.5" customHeight="1" x14ac:dyDescent="0.25">
      <c r="A557" s="68"/>
      <c r="B557" s="91"/>
      <c r="C557" s="92"/>
      <c r="D557" s="46" t="s">
        <v>18</v>
      </c>
      <c r="E557" s="56">
        <f>SUM(E577,E573,E609,E585,E589,E593,E597,E601,E617,E605,E621,E625,E629,E633)</f>
        <v>0</v>
      </c>
      <c r="F557" s="56">
        <f>SUM(F577,F573,F609,F585,F589,F593,F597,F601,F617,F605,F621,F625,F629,F633)</f>
        <v>0</v>
      </c>
      <c r="G557" s="56">
        <f>SUM(G577,G573,G609,G585,G589,G593,G597,G601,G617,G605,G621,G625,G629,G633)</f>
        <v>0</v>
      </c>
      <c r="H557" s="55" t="str">
        <f t="shared" si="60"/>
        <v/>
      </c>
      <c r="J557" s="17">
        <f t="shared" si="57"/>
        <v>0</v>
      </c>
      <c r="L557" s="18">
        <f>F557-G557</f>
        <v>0</v>
      </c>
    </row>
    <row r="558" spans="1:12" ht="14.25" hidden="1" customHeight="1" x14ac:dyDescent="0.25">
      <c r="A558" s="42"/>
      <c r="B558" s="19"/>
      <c r="C558" s="20"/>
      <c r="D558" s="46"/>
      <c r="E558" s="56">
        <f t="shared" ref="E558:G561" si="61">E578+E574+E570+E606+E582+E586+E590+E594+E598+E614+E602+E618+E622+E626+E610+E630</f>
        <v>297338.09999999998</v>
      </c>
      <c r="F558" s="56">
        <f t="shared" si="61"/>
        <v>297338.09999999998</v>
      </c>
      <c r="G558" s="56">
        <f t="shared" si="61"/>
        <v>132884.6</v>
      </c>
      <c r="H558" s="55">
        <f t="shared" si="60"/>
        <v>44.691413579356301</v>
      </c>
      <c r="I558" s="15"/>
    </row>
    <row r="559" spans="1:12" ht="14.25" hidden="1" customHeight="1" x14ac:dyDescent="0.25">
      <c r="A559" s="42"/>
      <c r="B559" s="19"/>
      <c r="C559" s="20"/>
      <c r="D559" s="46"/>
      <c r="E559" s="56">
        <f t="shared" si="61"/>
        <v>297338.09999999998</v>
      </c>
      <c r="F559" s="56">
        <f t="shared" si="61"/>
        <v>297338.09999999998</v>
      </c>
      <c r="G559" s="56">
        <f t="shared" si="61"/>
        <v>132884.6</v>
      </c>
      <c r="H559" s="55">
        <f t="shared" si="60"/>
        <v>44.691413579356301</v>
      </c>
      <c r="I559" s="15"/>
    </row>
    <row r="560" spans="1:12" ht="14.25" hidden="1" customHeight="1" x14ac:dyDescent="0.25">
      <c r="A560" s="42"/>
      <c r="B560" s="19"/>
      <c r="C560" s="20"/>
      <c r="D560" s="46"/>
      <c r="E560" s="56">
        <f t="shared" si="61"/>
        <v>0</v>
      </c>
      <c r="F560" s="56">
        <f t="shared" si="61"/>
        <v>0</v>
      </c>
      <c r="G560" s="56">
        <f t="shared" si="61"/>
        <v>0</v>
      </c>
      <c r="H560" s="55" t="str">
        <f t="shared" si="60"/>
        <v/>
      </c>
      <c r="I560" s="15"/>
    </row>
    <row r="561" spans="1:12" ht="14.25" hidden="1" customHeight="1" x14ac:dyDescent="0.25">
      <c r="A561" s="42"/>
      <c r="B561" s="19"/>
      <c r="C561" s="20"/>
      <c r="D561" s="46"/>
      <c r="E561" s="56">
        <f t="shared" si="61"/>
        <v>0</v>
      </c>
      <c r="F561" s="56">
        <f t="shared" si="61"/>
        <v>0</v>
      </c>
      <c r="G561" s="56">
        <f t="shared" si="61"/>
        <v>0</v>
      </c>
      <c r="H561" s="55" t="str">
        <f t="shared" si="60"/>
        <v/>
      </c>
      <c r="I561" s="15"/>
    </row>
    <row r="562" spans="1:12" ht="14.25" hidden="1" customHeight="1" x14ac:dyDescent="0.25">
      <c r="A562" s="42"/>
      <c r="B562" s="19"/>
      <c r="C562" s="20"/>
      <c r="D562" s="46"/>
      <c r="E562" s="56">
        <f t="shared" ref="E562:G565" si="62">E558-E554</f>
        <v>0</v>
      </c>
      <c r="F562" s="56">
        <f t="shared" si="62"/>
        <v>0</v>
      </c>
      <c r="G562" s="56">
        <f t="shared" si="62"/>
        <v>0</v>
      </c>
      <c r="H562" s="55" t="str">
        <f t="shared" si="60"/>
        <v/>
      </c>
      <c r="I562" s="15"/>
    </row>
    <row r="563" spans="1:12" ht="14.25" hidden="1" customHeight="1" x14ac:dyDescent="0.25">
      <c r="A563" s="42"/>
      <c r="B563" s="19"/>
      <c r="C563" s="20"/>
      <c r="D563" s="46"/>
      <c r="E563" s="56">
        <f t="shared" si="62"/>
        <v>0</v>
      </c>
      <c r="F563" s="56">
        <f t="shared" si="62"/>
        <v>0</v>
      </c>
      <c r="G563" s="56">
        <f t="shared" si="62"/>
        <v>0</v>
      </c>
      <c r="H563" s="55" t="str">
        <f t="shared" si="60"/>
        <v/>
      </c>
      <c r="I563" s="15"/>
    </row>
    <row r="564" spans="1:12" ht="14.25" hidden="1" customHeight="1" x14ac:dyDescent="0.25">
      <c r="A564" s="42"/>
      <c r="B564" s="19"/>
      <c r="C564" s="20"/>
      <c r="D564" s="46"/>
      <c r="E564" s="56">
        <f t="shared" si="62"/>
        <v>0</v>
      </c>
      <c r="F564" s="56">
        <f t="shared" si="62"/>
        <v>0</v>
      </c>
      <c r="G564" s="56">
        <f t="shared" si="62"/>
        <v>0</v>
      </c>
      <c r="H564" s="55" t="str">
        <f t="shared" si="60"/>
        <v/>
      </c>
      <c r="I564" s="15"/>
    </row>
    <row r="565" spans="1:12" ht="14.25" hidden="1" customHeight="1" x14ac:dyDescent="0.25">
      <c r="A565" s="42"/>
      <c r="B565" s="19"/>
      <c r="C565" s="20"/>
      <c r="D565" s="46"/>
      <c r="E565" s="56">
        <f t="shared" si="62"/>
        <v>0</v>
      </c>
      <c r="F565" s="56">
        <f t="shared" si="62"/>
        <v>0</v>
      </c>
      <c r="G565" s="56">
        <f t="shared" si="62"/>
        <v>0</v>
      </c>
      <c r="H565" s="55" t="str">
        <f t="shared" si="60"/>
        <v/>
      </c>
      <c r="I565" s="15"/>
    </row>
    <row r="566" spans="1:12" ht="14.25" customHeight="1" x14ac:dyDescent="0.25">
      <c r="A566" s="68" t="s">
        <v>229</v>
      </c>
      <c r="B566" s="73" t="s">
        <v>41</v>
      </c>
      <c r="C566" s="21"/>
      <c r="D566" s="46" t="s">
        <v>1</v>
      </c>
      <c r="E566" s="56">
        <f t="shared" ref="E566:G569" si="63">E578+E574+E570+E606+E582+E586+E590+E594+E598+E614+E602+E618+E622+E626+E610</f>
        <v>36601</v>
      </c>
      <c r="F566" s="56">
        <f>F578+F574+F570+F606+F582+F586+F590+F594+F598+F614+F602+F618+F622+F626+F610</f>
        <v>36601</v>
      </c>
      <c r="G566" s="56">
        <f t="shared" si="63"/>
        <v>34631.400000000009</v>
      </c>
      <c r="H566" s="55">
        <f t="shared" si="60"/>
        <v>94.618726264309743</v>
      </c>
      <c r="J566" s="17">
        <f t="shared" ref="J566:J626" si="64">E566-F566</f>
        <v>0</v>
      </c>
    </row>
    <row r="567" spans="1:12" ht="14.25" customHeight="1" x14ac:dyDescent="0.25">
      <c r="A567" s="68"/>
      <c r="B567" s="73"/>
      <c r="C567" s="23"/>
      <c r="D567" s="46" t="s">
        <v>2</v>
      </c>
      <c r="E567" s="56">
        <f t="shared" si="63"/>
        <v>36601</v>
      </c>
      <c r="F567" s="56">
        <f t="shared" si="63"/>
        <v>36601</v>
      </c>
      <c r="G567" s="56">
        <f t="shared" si="63"/>
        <v>34631.400000000009</v>
      </c>
      <c r="H567" s="55">
        <f t="shared" si="60"/>
        <v>94.618726264309743</v>
      </c>
      <c r="J567" s="17">
        <f t="shared" si="64"/>
        <v>0</v>
      </c>
      <c r="L567" s="18">
        <f>F567-G567</f>
        <v>1969.5999999999913</v>
      </c>
    </row>
    <row r="568" spans="1:12" ht="14.25" customHeight="1" x14ac:dyDescent="0.25">
      <c r="A568" s="68"/>
      <c r="B568" s="73"/>
      <c r="C568" s="23"/>
      <c r="D568" s="46" t="s">
        <v>3</v>
      </c>
      <c r="E568" s="56">
        <f t="shared" si="63"/>
        <v>0</v>
      </c>
      <c r="F568" s="56">
        <f t="shared" si="63"/>
        <v>0</v>
      </c>
      <c r="G568" s="56">
        <f t="shared" si="63"/>
        <v>0</v>
      </c>
      <c r="H568" s="55" t="str">
        <f t="shared" si="60"/>
        <v/>
      </c>
      <c r="J568" s="17">
        <f t="shared" si="64"/>
        <v>0</v>
      </c>
      <c r="L568" s="18">
        <f>F568-G568</f>
        <v>0</v>
      </c>
    </row>
    <row r="569" spans="1:12" ht="14.25" customHeight="1" x14ac:dyDescent="0.25">
      <c r="A569" s="68"/>
      <c r="B569" s="73"/>
      <c r="C569" s="24"/>
      <c r="D569" s="46" t="s">
        <v>18</v>
      </c>
      <c r="E569" s="56">
        <f t="shared" si="63"/>
        <v>0</v>
      </c>
      <c r="F569" s="56">
        <f t="shared" si="63"/>
        <v>0</v>
      </c>
      <c r="G569" s="56">
        <f t="shared" si="63"/>
        <v>0</v>
      </c>
      <c r="H569" s="55" t="str">
        <f t="shared" si="60"/>
        <v/>
      </c>
      <c r="J569" s="17">
        <f t="shared" si="64"/>
        <v>0</v>
      </c>
      <c r="L569" s="18">
        <f>F569-G569</f>
        <v>0</v>
      </c>
    </row>
    <row r="570" spans="1:12" ht="14.25" customHeight="1" x14ac:dyDescent="0.25">
      <c r="A570" s="68"/>
      <c r="B570" s="73"/>
      <c r="C570" s="74" t="s">
        <v>9</v>
      </c>
      <c r="D570" s="46" t="s">
        <v>1</v>
      </c>
      <c r="E570" s="56">
        <v>5611.6</v>
      </c>
      <c r="F570" s="56">
        <v>5611.6</v>
      </c>
      <c r="G570" s="56">
        <v>5611.3</v>
      </c>
      <c r="H570" s="55">
        <f t="shared" si="60"/>
        <v>99.994653931142636</v>
      </c>
      <c r="J570" s="17">
        <f t="shared" si="64"/>
        <v>0</v>
      </c>
    </row>
    <row r="571" spans="1:12" ht="14.25" customHeight="1" x14ac:dyDescent="0.25">
      <c r="A571" s="68"/>
      <c r="B571" s="73"/>
      <c r="C571" s="75"/>
      <c r="D571" s="46" t="s">
        <v>2</v>
      </c>
      <c r="E571" s="56">
        <f>E570-E572-E573</f>
        <v>5611.6</v>
      </c>
      <c r="F571" s="56">
        <f>F570-F572-F573</f>
        <v>5611.6</v>
      </c>
      <c r="G571" s="56">
        <f>G570-G572-G573</f>
        <v>5611.3</v>
      </c>
      <c r="H571" s="55">
        <f t="shared" si="60"/>
        <v>99.994653931142636</v>
      </c>
      <c r="J571" s="17">
        <f t="shared" si="64"/>
        <v>0</v>
      </c>
      <c r="L571" s="18">
        <f>F571-G571</f>
        <v>0.3000000000001819</v>
      </c>
    </row>
    <row r="572" spans="1:12" ht="14.25" customHeight="1" x14ac:dyDescent="0.25">
      <c r="A572" s="68"/>
      <c r="B572" s="73"/>
      <c r="C572" s="75"/>
      <c r="D572" s="46" t="s">
        <v>3</v>
      </c>
      <c r="E572" s="56">
        <v>0</v>
      </c>
      <c r="F572" s="56">
        <v>0</v>
      </c>
      <c r="G572" s="56">
        <v>0</v>
      </c>
      <c r="H572" s="55" t="str">
        <f t="shared" si="60"/>
        <v/>
      </c>
      <c r="J572" s="17">
        <f t="shared" si="64"/>
        <v>0</v>
      </c>
      <c r="L572" s="18">
        <f>F572-G572</f>
        <v>0</v>
      </c>
    </row>
    <row r="573" spans="1:12" ht="14.25" customHeight="1" x14ac:dyDescent="0.25">
      <c r="A573" s="68"/>
      <c r="B573" s="73"/>
      <c r="C573" s="76"/>
      <c r="D573" s="46" t="s">
        <v>18</v>
      </c>
      <c r="E573" s="56">
        <v>0</v>
      </c>
      <c r="F573" s="56">
        <v>0</v>
      </c>
      <c r="G573" s="56">
        <v>0</v>
      </c>
      <c r="H573" s="55" t="str">
        <f t="shared" si="60"/>
        <v/>
      </c>
      <c r="J573" s="17">
        <f t="shared" si="64"/>
        <v>0</v>
      </c>
      <c r="L573" s="18">
        <f>F573-G573</f>
        <v>0</v>
      </c>
    </row>
    <row r="574" spans="1:12" ht="14.25" customHeight="1" x14ac:dyDescent="0.25">
      <c r="A574" s="68"/>
      <c r="B574" s="73"/>
      <c r="C574" s="74" t="s">
        <v>5</v>
      </c>
      <c r="D574" s="46" t="s">
        <v>1</v>
      </c>
      <c r="E574" s="56">
        <v>1940.4</v>
      </c>
      <c r="F574" s="56">
        <v>1940.4</v>
      </c>
      <c r="G574" s="56">
        <v>1853.5</v>
      </c>
      <c r="H574" s="55">
        <f t="shared" si="60"/>
        <v>95.521541950113374</v>
      </c>
      <c r="J574" s="17">
        <f t="shared" si="64"/>
        <v>0</v>
      </c>
    </row>
    <row r="575" spans="1:12" ht="14.25" customHeight="1" x14ac:dyDescent="0.25">
      <c r="A575" s="68"/>
      <c r="B575" s="73"/>
      <c r="C575" s="75"/>
      <c r="D575" s="46" t="s">
        <v>2</v>
      </c>
      <c r="E575" s="56">
        <f>E574-E576-E577</f>
        <v>1940.4</v>
      </c>
      <c r="F575" s="56">
        <f>F574-F576-F577</f>
        <v>1940.4</v>
      </c>
      <c r="G575" s="56">
        <f>G574-G576-G577</f>
        <v>1853.5</v>
      </c>
      <c r="H575" s="55">
        <f t="shared" si="60"/>
        <v>95.521541950113374</v>
      </c>
      <c r="J575" s="17">
        <f t="shared" si="64"/>
        <v>0</v>
      </c>
      <c r="L575" s="18">
        <f>F575-G575</f>
        <v>86.900000000000091</v>
      </c>
    </row>
    <row r="576" spans="1:12" ht="14.25" customHeight="1" x14ac:dyDescent="0.25">
      <c r="A576" s="68"/>
      <c r="B576" s="73"/>
      <c r="C576" s="75"/>
      <c r="D576" s="46" t="s">
        <v>3</v>
      </c>
      <c r="E576" s="56">
        <v>0</v>
      </c>
      <c r="F576" s="56">
        <v>0</v>
      </c>
      <c r="G576" s="56">
        <v>0</v>
      </c>
      <c r="H576" s="55" t="str">
        <f t="shared" si="60"/>
        <v/>
      </c>
      <c r="J576" s="17">
        <f t="shared" si="64"/>
        <v>0</v>
      </c>
      <c r="L576" s="18">
        <f>F576-G576</f>
        <v>0</v>
      </c>
    </row>
    <row r="577" spans="1:12" ht="14.25" customHeight="1" x14ac:dyDescent="0.25">
      <c r="A577" s="68"/>
      <c r="B577" s="73"/>
      <c r="C577" s="76"/>
      <c r="D577" s="46" t="s">
        <v>18</v>
      </c>
      <c r="E577" s="56">
        <v>0</v>
      </c>
      <c r="F577" s="56">
        <v>0</v>
      </c>
      <c r="G577" s="56">
        <v>0</v>
      </c>
      <c r="H577" s="55" t="str">
        <f t="shared" si="60"/>
        <v/>
      </c>
      <c r="J577" s="17">
        <f t="shared" si="64"/>
        <v>0</v>
      </c>
      <c r="L577" s="18">
        <f>F577-G577</f>
        <v>0</v>
      </c>
    </row>
    <row r="578" spans="1:12" ht="15.75" customHeight="1" x14ac:dyDescent="0.25">
      <c r="A578" s="68"/>
      <c r="B578" s="73"/>
      <c r="C578" s="74" t="s">
        <v>4</v>
      </c>
      <c r="D578" s="46" t="s">
        <v>1</v>
      </c>
      <c r="E578" s="56">
        <v>8214.1</v>
      </c>
      <c r="F578" s="56">
        <v>8214.1</v>
      </c>
      <c r="G578" s="56">
        <v>7621.7</v>
      </c>
      <c r="H578" s="55">
        <f t="shared" si="60"/>
        <v>92.788010859375945</v>
      </c>
      <c r="J578" s="17">
        <f t="shared" si="64"/>
        <v>0</v>
      </c>
    </row>
    <row r="579" spans="1:12" ht="15" customHeight="1" x14ac:dyDescent="0.25">
      <c r="A579" s="68"/>
      <c r="B579" s="73"/>
      <c r="C579" s="75"/>
      <c r="D579" s="46" t="s">
        <v>2</v>
      </c>
      <c r="E579" s="56">
        <f>E578-E580-E581</f>
        <v>8214.1</v>
      </c>
      <c r="F579" s="56">
        <f>F578-F580-F581</f>
        <v>8214.1</v>
      </c>
      <c r="G579" s="56">
        <f>G578-G580-G581</f>
        <v>7621.7</v>
      </c>
      <c r="H579" s="55">
        <f t="shared" si="60"/>
        <v>92.788010859375945</v>
      </c>
      <c r="J579" s="17">
        <f t="shared" si="64"/>
        <v>0</v>
      </c>
      <c r="L579" s="18">
        <f>F579-G579</f>
        <v>592.40000000000055</v>
      </c>
    </row>
    <row r="580" spans="1:12" ht="15" customHeight="1" x14ac:dyDescent="0.25">
      <c r="A580" s="68"/>
      <c r="B580" s="73"/>
      <c r="C580" s="75"/>
      <c r="D580" s="46" t="s">
        <v>3</v>
      </c>
      <c r="E580" s="56">
        <v>0</v>
      </c>
      <c r="F580" s="56">
        <v>0</v>
      </c>
      <c r="G580" s="56">
        <v>0</v>
      </c>
      <c r="H580" s="55" t="str">
        <f t="shared" si="60"/>
        <v/>
      </c>
      <c r="J580" s="17">
        <f t="shared" si="64"/>
        <v>0</v>
      </c>
      <c r="L580" s="18">
        <f>F580-G580</f>
        <v>0</v>
      </c>
    </row>
    <row r="581" spans="1:12" ht="15" customHeight="1" x14ac:dyDescent="0.25">
      <c r="A581" s="68"/>
      <c r="B581" s="73"/>
      <c r="C581" s="76"/>
      <c r="D581" s="46" t="s">
        <v>18</v>
      </c>
      <c r="E581" s="56">
        <v>0</v>
      </c>
      <c r="F581" s="56">
        <v>0</v>
      </c>
      <c r="G581" s="56">
        <v>0</v>
      </c>
      <c r="H581" s="55" t="str">
        <f t="shared" si="60"/>
        <v/>
      </c>
      <c r="J581" s="17">
        <f t="shared" si="64"/>
        <v>0</v>
      </c>
      <c r="L581" s="18">
        <f>F581-G581</f>
        <v>0</v>
      </c>
    </row>
    <row r="582" spans="1:12" x14ac:dyDescent="0.25">
      <c r="A582" s="68"/>
      <c r="B582" s="73"/>
      <c r="C582" s="74" t="s">
        <v>15</v>
      </c>
      <c r="D582" s="46" t="s">
        <v>1</v>
      </c>
      <c r="E582" s="56">
        <v>671.3</v>
      </c>
      <c r="F582" s="56">
        <v>671.3</v>
      </c>
      <c r="G582" s="56">
        <v>671.2</v>
      </c>
      <c r="H582" s="55">
        <f t="shared" si="60"/>
        <v>99.985103530463292</v>
      </c>
      <c r="J582" s="17">
        <f t="shared" si="64"/>
        <v>0</v>
      </c>
    </row>
    <row r="583" spans="1:12" ht="15" customHeight="1" x14ac:dyDescent="0.25">
      <c r="A583" s="68"/>
      <c r="B583" s="73"/>
      <c r="C583" s="75"/>
      <c r="D583" s="46" t="s">
        <v>2</v>
      </c>
      <c r="E583" s="56">
        <f>E582-E584-E585</f>
        <v>671.3</v>
      </c>
      <c r="F583" s="56">
        <f>F582-F584-F585</f>
        <v>671.3</v>
      </c>
      <c r="G583" s="56">
        <f>G582-G584-G585</f>
        <v>671.2</v>
      </c>
      <c r="H583" s="55">
        <f t="shared" si="60"/>
        <v>99.985103530463292</v>
      </c>
      <c r="J583" s="17">
        <f t="shared" si="64"/>
        <v>0</v>
      </c>
      <c r="L583" s="18">
        <f>F583-G583</f>
        <v>9.9999999999909051E-2</v>
      </c>
    </row>
    <row r="584" spans="1:12" ht="15" customHeight="1" x14ac:dyDescent="0.25">
      <c r="A584" s="68"/>
      <c r="B584" s="73"/>
      <c r="C584" s="75"/>
      <c r="D584" s="46" t="s">
        <v>3</v>
      </c>
      <c r="E584" s="56">
        <v>0</v>
      </c>
      <c r="F584" s="56">
        <v>0</v>
      </c>
      <c r="G584" s="56">
        <v>0</v>
      </c>
      <c r="H584" s="55" t="str">
        <f t="shared" si="60"/>
        <v/>
      </c>
      <c r="J584" s="17">
        <f t="shared" si="64"/>
        <v>0</v>
      </c>
      <c r="L584" s="18">
        <f>F584-G584</f>
        <v>0</v>
      </c>
    </row>
    <row r="585" spans="1:12" ht="15" customHeight="1" x14ac:dyDescent="0.25">
      <c r="A585" s="68"/>
      <c r="B585" s="73"/>
      <c r="C585" s="76"/>
      <c r="D585" s="46" t="s">
        <v>18</v>
      </c>
      <c r="E585" s="56">
        <v>0</v>
      </c>
      <c r="F585" s="56">
        <v>0</v>
      </c>
      <c r="G585" s="56">
        <v>0</v>
      </c>
      <c r="H585" s="55" t="str">
        <f t="shared" si="60"/>
        <v/>
      </c>
      <c r="J585" s="17">
        <f t="shared" si="64"/>
        <v>0</v>
      </c>
      <c r="L585" s="18">
        <f>F585-G585</f>
        <v>0</v>
      </c>
    </row>
    <row r="586" spans="1:12" x14ac:dyDescent="0.25">
      <c r="A586" s="68"/>
      <c r="B586" s="73"/>
      <c r="C586" s="74" t="s">
        <v>8</v>
      </c>
      <c r="D586" s="46" t="s">
        <v>1</v>
      </c>
      <c r="E586" s="56">
        <v>371.1</v>
      </c>
      <c r="F586" s="56">
        <v>371.1</v>
      </c>
      <c r="G586" s="56">
        <v>370.7</v>
      </c>
      <c r="H586" s="55">
        <f t="shared" si="60"/>
        <v>99.892212341686871</v>
      </c>
      <c r="J586" s="17">
        <f t="shared" si="64"/>
        <v>0</v>
      </c>
    </row>
    <row r="587" spans="1:12" ht="15" customHeight="1" x14ac:dyDescent="0.25">
      <c r="A587" s="68"/>
      <c r="B587" s="73"/>
      <c r="C587" s="75"/>
      <c r="D587" s="46" t="s">
        <v>2</v>
      </c>
      <c r="E587" s="56">
        <f>E586-E588-E589</f>
        <v>371.1</v>
      </c>
      <c r="F587" s="56">
        <f>F586-F588-F589</f>
        <v>371.1</v>
      </c>
      <c r="G587" s="56">
        <f>G586-G588-G589</f>
        <v>370.7</v>
      </c>
      <c r="H587" s="55">
        <f t="shared" si="60"/>
        <v>99.892212341686871</v>
      </c>
      <c r="J587" s="17">
        <f t="shared" si="64"/>
        <v>0</v>
      </c>
      <c r="L587" s="18">
        <f>F587-G587</f>
        <v>0.40000000000003411</v>
      </c>
    </row>
    <row r="588" spans="1:12" ht="15" customHeight="1" x14ac:dyDescent="0.25">
      <c r="A588" s="68"/>
      <c r="B588" s="73"/>
      <c r="C588" s="75"/>
      <c r="D588" s="46" t="s">
        <v>3</v>
      </c>
      <c r="E588" s="56">
        <v>0</v>
      </c>
      <c r="F588" s="56">
        <v>0</v>
      </c>
      <c r="G588" s="56">
        <v>0</v>
      </c>
      <c r="H588" s="55" t="str">
        <f t="shared" si="60"/>
        <v/>
      </c>
      <c r="J588" s="17">
        <f t="shared" si="64"/>
        <v>0</v>
      </c>
      <c r="L588" s="18">
        <f>F588-G588</f>
        <v>0</v>
      </c>
    </row>
    <row r="589" spans="1:12" ht="15" customHeight="1" x14ac:dyDescent="0.25">
      <c r="A589" s="68"/>
      <c r="B589" s="73"/>
      <c r="C589" s="76"/>
      <c r="D589" s="46" t="s">
        <v>18</v>
      </c>
      <c r="E589" s="56">
        <v>0</v>
      </c>
      <c r="F589" s="56">
        <v>0</v>
      </c>
      <c r="G589" s="56">
        <v>0</v>
      </c>
      <c r="H589" s="55" t="str">
        <f t="shared" si="60"/>
        <v/>
      </c>
      <c r="J589" s="17">
        <f t="shared" si="64"/>
        <v>0</v>
      </c>
      <c r="L589" s="18">
        <f>F589-G589</f>
        <v>0</v>
      </c>
    </row>
    <row r="590" spans="1:12" ht="15" customHeight="1" x14ac:dyDescent="0.25">
      <c r="A590" s="68"/>
      <c r="B590" s="73"/>
      <c r="C590" s="74" t="s">
        <v>17</v>
      </c>
      <c r="D590" s="46" t="s">
        <v>1</v>
      </c>
      <c r="E590" s="56">
        <v>307.39999999999998</v>
      </c>
      <c r="F590" s="56">
        <v>307.39999999999998</v>
      </c>
      <c r="G590" s="56">
        <v>307.39999999999998</v>
      </c>
      <c r="H590" s="55">
        <f t="shared" ref="H590:H653" si="65">IF((E590&gt;0), G590/E590*100, "")</f>
        <v>100</v>
      </c>
      <c r="J590" s="17">
        <f t="shared" si="64"/>
        <v>0</v>
      </c>
    </row>
    <row r="591" spans="1:12" ht="15" customHeight="1" x14ac:dyDescent="0.25">
      <c r="A591" s="68"/>
      <c r="B591" s="73"/>
      <c r="C591" s="75"/>
      <c r="D591" s="46" t="s">
        <v>2</v>
      </c>
      <c r="E591" s="56">
        <f>E590-E592-E593</f>
        <v>307.39999999999998</v>
      </c>
      <c r="F591" s="56">
        <f>F590-F592-F593</f>
        <v>307.39999999999998</v>
      </c>
      <c r="G591" s="56">
        <f>G590-G592-G593</f>
        <v>307.39999999999998</v>
      </c>
      <c r="H591" s="55">
        <f t="shared" si="65"/>
        <v>100</v>
      </c>
      <c r="J591" s="17">
        <f t="shared" si="64"/>
        <v>0</v>
      </c>
      <c r="L591" s="18">
        <f>F591-G591</f>
        <v>0</v>
      </c>
    </row>
    <row r="592" spans="1:12" ht="15" customHeight="1" x14ac:dyDescent="0.25">
      <c r="A592" s="68"/>
      <c r="B592" s="73"/>
      <c r="C592" s="75"/>
      <c r="D592" s="46" t="s">
        <v>3</v>
      </c>
      <c r="E592" s="56">
        <v>0</v>
      </c>
      <c r="F592" s="56">
        <v>0</v>
      </c>
      <c r="G592" s="56">
        <v>0</v>
      </c>
      <c r="H592" s="55" t="str">
        <f t="shared" si="65"/>
        <v/>
      </c>
      <c r="J592" s="17">
        <f t="shared" si="64"/>
        <v>0</v>
      </c>
      <c r="L592" s="18">
        <f>F592-G592</f>
        <v>0</v>
      </c>
    </row>
    <row r="593" spans="1:12" ht="15" customHeight="1" x14ac:dyDescent="0.25">
      <c r="A593" s="68"/>
      <c r="B593" s="73"/>
      <c r="C593" s="76"/>
      <c r="D593" s="46" t="s">
        <v>18</v>
      </c>
      <c r="E593" s="56">
        <v>0</v>
      </c>
      <c r="F593" s="56">
        <v>0</v>
      </c>
      <c r="G593" s="56">
        <v>0</v>
      </c>
      <c r="H593" s="55" t="str">
        <f t="shared" si="65"/>
        <v/>
      </c>
      <c r="J593" s="17">
        <f t="shared" si="64"/>
        <v>0</v>
      </c>
      <c r="L593" s="18">
        <f>F593-G593</f>
        <v>0</v>
      </c>
    </row>
    <row r="594" spans="1:12" ht="15" customHeight="1" x14ac:dyDescent="0.25">
      <c r="A594" s="68"/>
      <c r="B594" s="73"/>
      <c r="C594" s="74" t="s">
        <v>6</v>
      </c>
      <c r="D594" s="46" t="s">
        <v>1</v>
      </c>
      <c r="E594" s="56">
        <v>1050</v>
      </c>
      <c r="F594" s="56">
        <v>1050</v>
      </c>
      <c r="G594" s="56">
        <v>1036.5</v>
      </c>
      <c r="H594" s="55">
        <f t="shared" si="65"/>
        <v>98.714285714285708</v>
      </c>
      <c r="J594" s="17">
        <f t="shared" si="64"/>
        <v>0</v>
      </c>
    </row>
    <row r="595" spans="1:12" ht="15" customHeight="1" x14ac:dyDescent="0.25">
      <c r="A595" s="68"/>
      <c r="B595" s="73"/>
      <c r="C595" s="75"/>
      <c r="D595" s="46" t="s">
        <v>2</v>
      </c>
      <c r="E595" s="56">
        <f>E594-E596-E597</f>
        <v>1050</v>
      </c>
      <c r="F595" s="56">
        <f>F594-F596-F597</f>
        <v>1050</v>
      </c>
      <c r="G595" s="56">
        <f>G594-G596-G597</f>
        <v>1036.5</v>
      </c>
      <c r="H595" s="55">
        <f t="shared" si="65"/>
        <v>98.714285714285708</v>
      </c>
      <c r="J595" s="17">
        <f t="shared" si="64"/>
        <v>0</v>
      </c>
      <c r="L595" s="18">
        <f>F595-G595</f>
        <v>13.5</v>
      </c>
    </row>
    <row r="596" spans="1:12" ht="15" customHeight="1" x14ac:dyDescent="0.25">
      <c r="A596" s="68"/>
      <c r="B596" s="73"/>
      <c r="C596" s="75"/>
      <c r="D596" s="46" t="s">
        <v>3</v>
      </c>
      <c r="E596" s="56">
        <v>0</v>
      </c>
      <c r="F596" s="56">
        <v>0</v>
      </c>
      <c r="G596" s="56">
        <v>0</v>
      </c>
      <c r="H596" s="55" t="str">
        <f t="shared" si="65"/>
        <v/>
      </c>
      <c r="J596" s="17">
        <f t="shared" si="64"/>
        <v>0</v>
      </c>
      <c r="L596" s="18">
        <f>F596-G596</f>
        <v>0</v>
      </c>
    </row>
    <row r="597" spans="1:12" ht="15" customHeight="1" x14ac:dyDescent="0.25">
      <c r="A597" s="68"/>
      <c r="B597" s="73"/>
      <c r="C597" s="76"/>
      <c r="D597" s="46" t="s">
        <v>18</v>
      </c>
      <c r="E597" s="56">
        <v>0</v>
      </c>
      <c r="F597" s="56">
        <v>0</v>
      </c>
      <c r="G597" s="56">
        <v>0</v>
      </c>
      <c r="H597" s="55" t="str">
        <f t="shared" si="65"/>
        <v/>
      </c>
      <c r="J597" s="17">
        <f t="shared" si="64"/>
        <v>0</v>
      </c>
      <c r="L597" s="18">
        <f>F597-G597</f>
        <v>0</v>
      </c>
    </row>
    <row r="598" spans="1:12" ht="15" customHeight="1" x14ac:dyDescent="0.25">
      <c r="A598" s="68"/>
      <c r="B598" s="73"/>
      <c r="C598" s="74" t="s">
        <v>10</v>
      </c>
      <c r="D598" s="46" t="s">
        <v>1</v>
      </c>
      <c r="E598" s="56">
        <v>7708.3</v>
      </c>
      <c r="F598" s="56">
        <v>7708.3</v>
      </c>
      <c r="G598" s="56">
        <v>7586.9</v>
      </c>
      <c r="H598" s="55">
        <f t="shared" si="65"/>
        <v>98.425074270591423</v>
      </c>
      <c r="J598" s="17">
        <f t="shared" si="64"/>
        <v>0</v>
      </c>
    </row>
    <row r="599" spans="1:12" ht="15" customHeight="1" x14ac:dyDescent="0.25">
      <c r="A599" s="68"/>
      <c r="B599" s="73"/>
      <c r="C599" s="75"/>
      <c r="D599" s="46" t="s">
        <v>2</v>
      </c>
      <c r="E599" s="56">
        <f>E598-E600-E601</f>
        <v>7708.3</v>
      </c>
      <c r="F599" s="56">
        <f>F598-F600-F601</f>
        <v>7708.3</v>
      </c>
      <c r="G599" s="56">
        <f>G598-G600-G601</f>
        <v>7586.9</v>
      </c>
      <c r="H599" s="55">
        <f t="shared" si="65"/>
        <v>98.425074270591423</v>
      </c>
      <c r="J599" s="17">
        <f t="shared" si="64"/>
        <v>0</v>
      </c>
      <c r="L599" s="18">
        <f>F599-G599</f>
        <v>121.40000000000055</v>
      </c>
    </row>
    <row r="600" spans="1:12" ht="15" customHeight="1" x14ac:dyDescent="0.25">
      <c r="A600" s="68"/>
      <c r="B600" s="73"/>
      <c r="C600" s="75"/>
      <c r="D600" s="46" t="s">
        <v>3</v>
      </c>
      <c r="E600" s="56">
        <v>0</v>
      </c>
      <c r="F600" s="56">
        <v>0</v>
      </c>
      <c r="G600" s="56">
        <v>0</v>
      </c>
      <c r="H600" s="55" t="str">
        <f t="shared" si="65"/>
        <v/>
      </c>
      <c r="J600" s="17">
        <f t="shared" si="64"/>
        <v>0</v>
      </c>
      <c r="L600" s="18">
        <f>F600-G600</f>
        <v>0</v>
      </c>
    </row>
    <row r="601" spans="1:12" ht="15" customHeight="1" x14ac:dyDescent="0.25">
      <c r="A601" s="68"/>
      <c r="B601" s="73"/>
      <c r="C601" s="76"/>
      <c r="D601" s="46" t="s">
        <v>18</v>
      </c>
      <c r="E601" s="56">
        <v>0</v>
      </c>
      <c r="F601" s="56">
        <v>0</v>
      </c>
      <c r="G601" s="56">
        <v>0</v>
      </c>
      <c r="H601" s="55" t="str">
        <f t="shared" si="65"/>
        <v/>
      </c>
      <c r="J601" s="17">
        <f t="shared" si="64"/>
        <v>0</v>
      </c>
      <c r="L601" s="18">
        <f>F601-G601</f>
        <v>0</v>
      </c>
    </row>
    <row r="602" spans="1:12" ht="15" customHeight="1" x14ac:dyDescent="0.25">
      <c r="A602" s="68"/>
      <c r="B602" s="73"/>
      <c r="C602" s="74" t="s">
        <v>7</v>
      </c>
      <c r="D602" s="46" t="s">
        <v>1</v>
      </c>
      <c r="E602" s="56">
        <v>1745.8</v>
      </c>
      <c r="F602" s="56">
        <v>1745.8</v>
      </c>
      <c r="G602" s="56">
        <v>1737.5</v>
      </c>
      <c r="H602" s="55">
        <f t="shared" si="65"/>
        <v>99.524573261541988</v>
      </c>
      <c r="J602" s="17">
        <f t="shared" si="64"/>
        <v>0</v>
      </c>
    </row>
    <row r="603" spans="1:12" ht="15" customHeight="1" x14ac:dyDescent="0.25">
      <c r="A603" s="68"/>
      <c r="B603" s="73"/>
      <c r="C603" s="75"/>
      <c r="D603" s="46" t="s">
        <v>2</v>
      </c>
      <c r="E603" s="56">
        <f>E602-E604-E605</f>
        <v>1745.8</v>
      </c>
      <c r="F603" s="56">
        <f>F602-F604-F605</f>
        <v>1745.8</v>
      </c>
      <c r="G603" s="56">
        <f>G602-G604-G605</f>
        <v>1737.5</v>
      </c>
      <c r="H603" s="55">
        <f t="shared" si="65"/>
        <v>99.524573261541988</v>
      </c>
      <c r="J603" s="17">
        <f t="shared" si="64"/>
        <v>0</v>
      </c>
      <c r="L603" s="18">
        <f>F603-G603</f>
        <v>8.2999999999999545</v>
      </c>
    </row>
    <row r="604" spans="1:12" ht="15" customHeight="1" x14ac:dyDescent="0.25">
      <c r="A604" s="68"/>
      <c r="B604" s="73"/>
      <c r="C604" s="75"/>
      <c r="D604" s="46" t="s">
        <v>3</v>
      </c>
      <c r="E604" s="56">
        <v>0</v>
      </c>
      <c r="F604" s="56">
        <v>0</v>
      </c>
      <c r="G604" s="56">
        <v>0</v>
      </c>
      <c r="H604" s="55" t="str">
        <f t="shared" si="65"/>
        <v/>
      </c>
      <c r="J604" s="17">
        <f t="shared" si="64"/>
        <v>0</v>
      </c>
      <c r="L604" s="18">
        <f>F604-G604</f>
        <v>0</v>
      </c>
    </row>
    <row r="605" spans="1:12" ht="15" customHeight="1" x14ac:dyDescent="0.25">
      <c r="A605" s="68"/>
      <c r="B605" s="73"/>
      <c r="C605" s="76"/>
      <c r="D605" s="46" t="s">
        <v>18</v>
      </c>
      <c r="E605" s="56">
        <v>0</v>
      </c>
      <c r="F605" s="56">
        <v>0</v>
      </c>
      <c r="G605" s="56">
        <v>0</v>
      </c>
      <c r="H605" s="55" t="str">
        <f t="shared" si="65"/>
        <v/>
      </c>
      <c r="J605" s="17">
        <f t="shared" si="64"/>
        <v>0</v>
      </c>
      <c r="L605" s="18">
        <f>F605-G605</f>
        <v>0</v>
      </c>
    </row>
    <row r="606" spans="1:12" x14ac:dyDescent="0.25">
      <c r="A606" s="68"/>
      <c r="B606" s="73"/>
      <c r="C606" s="74" t="s">
        <v>24</v>
      </c>
      <c r="D606" s="46" t="s">
        <v>1</v>
      </c>
      <c r="E606" s="56">
        <v>121.1</v>
      </c>
      <c r="F606" s="56">
        <v>121.1</v>
      </c>
      <c r="G606" s="56">
        <v>121.1</v>
      </c>
      <c r="H606" s="55">
        <f t="shared" si="65"/>
        <v>100</v>
      </c>
      <c r="J606" s="17">
        <f t="shared" si="64"/>
        <v>0</v>
      </c>
    </row>
    <row r="607" spans="1:12" ht="15" customHeight="1" x14ac:dyDescent="0.25">
      <c r="A607" s="68"/>
      <c r="B607" s="73"/>
      <c r="C607" s="75"/>
      <c r="D607" s="46" t="s">
        <v>2</v>
      </c>
      <c r="E607" s="56">
        <f>E606-E608-E609</f>
        <v>121.1</v>
      </c>
      <c r="F607" s="56">
        <f>F606-F608-F609</f>
        <v>121.1</v>
      </c>
      <c r="G607" s="56">
        <f>G606-G608-G609</f>
        <v>121.1</v>
      </c>
      <c r="H607" s="55">
        <f t="shared" si="65"/>
        <v>100</v>
      </c>
      <c r="J607" s="17">
        <f t="shared" si="64"/>
        <v>0</v>
      </c>
      <c r="L607" s="18">
        <f>F607-G607</f>
        <v>0</v>
      </c>
    </row>
    <row r="608" spans="1:12" ht="15" customHeight="1" x14ac:dyDescent="0.25">
      <c r="A608" s="68"/>
      <c r="B608" s="73"/>
      <c r="C608" s="75"/>
      <c r="D608" s="46" t="s">
        <v>3</v>
      </c>
      <c r="E608" s="56">
        <v>0</v>
      </c>
      <c r="F608" s="56">
        <v>0</v>
      </c>
      <c r="G608" s="56">
        <v>0</v>
      </c>
      <c r="H608" s="55" t="str">
        <f t="shared" si="65"/>
        <v/>
      </c>
      <c r="J608" s="17">
        <f t="shared" si="64"/>
        <v>0</v>
      </c>
      <c r="L608" s="18">
        <f>F608-G608</f>
        <v>0</v>
      </c>
    </row>
    <row r="609" spans="1:12" ht="15" customHeight="1" x14ac:dyDescent="0.25">
      <c r="A609" s="68"/>
      <c r="B609" s="73"/>
      <c r="C609" s="76"/>
      <c r="D609" s="46" t="s">
        <v>18</v>
      </c>
      <c r="E609" s="56">
        <v>0</v>
      </c>
      <c r="F609" s="56">
        <v>0</v>
      </c>
      <c r="G609" s="56">
        <v>0</v>
      </c>
      <c r="H609" s="55" t="str">
        <f t="shared" si="65"/>
        <v/>
      </c>
      <c r="J609" s="17">
        <f t="shared" si="64"/>
        <v>0</v>
      </c>
      <c r="L609" s="18">
        <f>F609-G609</f>
        <v>0</v>
      </c>
    </row>
    <row r="610" spans="1:12" x14ac:dyDescent="0.25">
      <c r="A610" s="68"/>
      <c r="B610" s="73"/>
      <c r="C610" s="74" t="s">
        <v>26</v>
      </c>
      <c r="D610" s="46" t="s">
        <v>1</v>
      </c>
      <c r="E610" s="56">
        <v>587.4</v>
      </c>
      <c r="F610" s="56">
        <v>587.4</v>
      </c>
      <c r="G610" s="56">
        <v>587.29999999999995</v>
      </c>
      <c r="H610" s="55">
        <f t="shared" si="65"/>
        <v>99.982975825672455</v>
      </c>
      <c r="J610" s="17">
        <f t="shared" si="64"/>
        <v>0</v>
      </c>
    </row>
    <row r="611" spans="1:12" ht="15" customHeight="1" x14ac:dyDescent="0.25">
      <c r="A611" s="68"/>
      <c r="B611" s="73"/>
      <c r="C611" s="75"/>
      <c r="D611" s="46" t="s">
        <v>2</v>
      </c>
      <c r="E611" s="56">
        <f>E610-E612-E613</f>
        <v>587.4</v>
      </c>
      <c r="F611" s="56">
        <f>F610-F612-F613</f>
        <v>587.4</v>
      </c>
      <c r="G611" s="56">
        <f>G610-G612-G613</f>
        <v>587.29999999999995</v>
      </c>
      <c r="H611" s="55">
        <f t="shared" si="65"/>
        <v>99.982975825672455</v>
      </c>
      <c r="J611" s="17">
        <f t="shared" si="64"/>
        <v>0</v>
      </c>
      <c r="L611" s="18">
        <f>F611-G611</f>
        <v>0.10000000000002274</v>
      </c>
    </row>
    <row r="612" spans="1:12" x14ac:dyDescent="0.25">
      <c r="A612" s="68"/>
      <c r="B612" s="73"/>
      <c r="C612" s="75"/>
      <c r="D612" s="46" t="s">
        <v>3</v>
      </c>
      <c r="E612" s="56">
        <v>0</v>
      </c>
      <c r="F612" s="56">
        <v>0</v>
      </c>
      <c r="G612" s="56">
        <v>0</v>
      </c>
      <c r="H612" s="55" t="str">
        <f t="shared" si="65"/>
        <v/>
      </c>
      <c r="J612" s="17">
        <f t="shared" si="64"/>
        <v>0</v>
      </c>
      <c r="L612" s="18">
        <f>F612-G612</f>
        <v>0</v>
      </c>
    </row>
    <row r="613" spans="1:12" ht="15" customHeight="1" x14ac:dyDescent="0.25">
      <c r="A613" s="68"/>
      <c r="B613" s="73"/>
      <c r="C613" s="76"/>
      <c r="D613" s="46" t="s">
        <v>18</v>
      </c>
      <c r="E613" s="56">
        <v>0</v>
      </c>
      <c r="F613" s="56">
        <v>0</v>
      </c>
      <c r="G613" s="56">
        <v>0</v>
      </c>
      <c r="H613" s="55" t="str">
        <f t="shared" si="65"/>
        <v/>
      </c>
      <c r="J613" s="17">
        <f t="shared" si="64"/>
        <v>0</v>
      </c>
      <c r="L613" s="18">
        <f>F613-G613</f>
        <v>0</v>
      </c>
    </row>
    <row r="614" spans="1:12" x14ac:dyDescent="0.25">
      <c r="A614" s="68"/>
      <c r="B614" s="73"/>
      <c r="C614" s="74" t="s">
        <v>13</v>
      </c>
      <c r="D614" s="46" t="s">
        <v>1</v>
      </c>
      <c r="E614" s="56">
        <v>2770</v>
      </c>
      <c r="F614" s="56">
        <v>2770</v>
      </c>
      <c r="G614" s="56">
        <v>1863.9</v>
      </c>
      <c r="H614" s="55">
        <f t="shared" si="65"/>
        <v>67.288808664259932</v>
      </c>
      <c r="J614" s="17">
        <f t="shared" si="64"/>
        <v>0</v>
      </c>
    </row>
    <row r="615" spans="1:12" ht="15" customHeight="1" x14ac:dyDescent="0.25">
      <c r="A615" s="68"/>
      <c r="B615" s="73"/>
      <c r="C615" s="75"/>
      <c r="D615" s="46" t="s">
        <v>2</v>
      </c>
      <c r="E615" s="56">
        <f>E614-E616-E617</f>
        <v>2770</v>
      </c>
      <c r="F615" s="56">
        <f>F614-F616-F617</f>
        <v>2770</v>
      </c>
      <c r="G615" s="56">
        <f>G614-G616-G617</f>
        <v>1863.9</v>
      </c>
      <c r="H615" s="55">
        <f t="shared" si="65"/>
        <v>67.288808664259932</v>
      </c>
      <c r="J615" s="17">
        <f t="shared" si="64"/>
        <v>0</v>
      </c>
      <c r="L615" s="18">
        <f>F615-G615</f>
        <v>906.09999999999991</v>
      </c>
    </row>
    <row r="616" spans="1:12" ht="15" customHeight="1" x14ac:dyDescent="0.25">
      <c r="A616" s="68"/>
      <c r="B616" s="73"/>
      <c r="C616" s="75"/>
      <c r="D616" s="46" t="s">
        <v>3</v>
      </c>
      <c r="E616" s="56">
        <v>0</v>
      </c>
      <c r="F616" s="56">
        <v>0</v>
      </c>
      <c r="G616" s="56">
        <v>0</v>
      </c>
      <c r="H616" s="55" t="str">
        <f t="shared" si="65"/>
        <v/>
      </c>
      <c r="J616" s="17">
        <f t="shared" si="64"/>
        <v>0</v>
      </c>
      <c r="L616" s="18">
        <f>F616-G616</f>
        <v>0</v>
      </c>
    </row>
    <row r="617" spans="1:12" ht="15" customHeight="1" x14ac:dyDescent="0.25">
      <c r="A617" s="68"/>
      <c r="B617" s="73"/>
      <c r="C617" s="76"/>
      <c r="D617" s="46" t="s">
        <v>18</v>
      </c>
      <c r="E617" s="56">
        <v>0</v>
      </c>
      <c r="F617" s="56">
        <v>0</v>
      </c>
      <c r="G617" s="56">
        <v>0</v>
      </c>
      <c r="H617" s="55" t="str">
        <f t="shared" si="65"/>
        <v/>
      </c>
      <c r="J617" s="17">
        <f t="shared" si="64"/>
        <v>0</v>
      </c>
      <c r="L617" s="18">
        <f>F617-G617</f>
        <v>0</v>
      </c>
    </row>
    <row r="618" spans="1:12" x14ac:dyDescent="0.25">
      <c r="A618" s="68"/>
      <c r="B618" s="73"/>
      <c r="C618" s="74" t="s">
        <v>12</v>
      </c>
      <c r="D618" s="46" t="s">
        <v>1</v>
      </c>
      <c r="E618" s="56">
        <v>1998.3</v>
      </c>
      <c r="F618" s="56">
        <v>1998.3</v>
      </c>
      <c r="G618" s="56">
        <v>1997.9</v>
      </c>
      <c r="H618" s="55">
        <f t="shared" si="65"/>
        <v>99.979982985537717</v>
      </c>
      <c r="J618" s="17">
        <f t="shared" si="64"/>
        <v>0</v>
      </c>
    </row>
    <row r="619" spans="1:12" ht="15" customHeight="1" x14ac:dyDescent="0.25">
      <c r="A619" s="68"/>
      <c r="B619" s="73"/>
      <c r="C619" s="75"/>
      <c r="D619" s="46" t="s">
        <v>2</v>
      </c>
      <c r="E619" s="56">
        <f>E618-E620-E621</f>
        <v>1998.3</v>
      </c>
      <c r="F619" s="56">
        <f>F618-F620-F621</f>
        <v>1998.3</v>
      </c>
      <c r="G619" s="56">
        <f>G618-G620-G621</f>
        <v>1997.9</v>
      </c>
      <c r="H619" s="55">
        <f t="shared" si="65"/>
        <v>99.979982985537717</v>
      </c>
      <c r="J619" s="17">
        <f t="shared" si="64"/>
        <v>0</v>
      </c>
      <c r="L619" s="18">
        <f>F619-G619</f>
        <v>0.39999999999986358</v>
      </c>
    </row>
    <row r="620" spans="1:12" ht="15" customHeight="1" x14ac:dyDescent="0.25">
      <c r="A620" s="68"/>
      <c r="B620" s="73"/>
      <c r="C620" s="75"/>
      <c r="D620" s="46" t="s">
        <v>3</v>
      </c>
      <c r="E620" s="56">
        <v>0</v>
      </c>
      <c r="F620" s="56">
        <v>0</v>
      </c>
      <c r="G620" s="56">
        <v>0</v>
      </c>
      <c r="H620" s="55" t="str">
        <f t="shared" si="65"/>
        <v/>
      </c>
      <c r="J620" s="17">
        <f t="shared" si="64"/>
        <v>0</v>
      </c>
      <c r="L620" s="18">
        <f>F620-G620</f>
        <v>0</v>
      </c>
    </row>
    <row r="621" spans="1:12" ht="15" customHeight="1" x14ac:dyDescent="0.25">
      <c r="A621" s="68"/>
      <c r="B621" s="73"/>
      <c r="C621" s="76"/>
      <c r="D621" s="46" t="s">
        <v>18</v>
      </c>
      <c r="E621" s="56">
        <v>0</v>
      </c>
      <c r="F621" s="56">
        <v>0</v>
      </c>
      <c r="G621" s="56">
        <v>0</v>
      </c>
      <c r="H621" s="55" t="str">
        <f t="shared" si="65"/>
        <v/>
      </c>
      <c r="J621" s="17">
        <f t="shared" si="64"/>
        <v>0</v>
      </c>
      <c r="L621" s="18">
        <f>F621-G621</f>
        <v>0</v>
      </c>
    </row>
    <row r="622" spans="1:12" x14ac:dyDescent="0.25">
      <c r="A622" s="68"/>
      <c r="B622" s="73"/>
      <c r="C622" s="74" t="s">
        <v>19</v>
      </c>
      <c r="D622" s="46" t="s">
        <v>1</v>
      </c>
      <c r="E622" s="56">
        <v>1059.5999999999999</v>
      </c>
      <c r="F622" s="56">
        <v>1059.5999999999999</v>
      </c>
      <c r="G622" s="56">
        <v>843.1</v>
      </c>
      <c r="H622" s="55">
        <f t="shared" si="65"/>
        <v>79.567761419403553</v>
      </c>
      <c r="J622" s="17">
        <f t="shared" si="64"/>
        <v>0</v>
      </c>
    </row>
    <row r="623" spans="1:12" ht="15" customHeight="1" x14ac:dyDescent="0.25">
      <c r="A623" s="68"/>
      <c r="B623" s="73"/>
      <c r="C623" s="75"/>
      <c r="D623" s="46" t="s">
        <v>2</v>
      </c>
      <c r="E623" s="56">
        <f>E622-E624-E625</f>
        <v>1059.5999999999999</v>
      </c>
      <c r="F623" s="56">
        <f>F622-F624-F625</f>
        <v>1059.5999999999999</v>
      </c>
      <c r="G623" s="56">
        <f>G622-G624-G625</f>
        <v>843.1</v>
      </c>
      <c r="H623" s="55">
        <f t="shared" si="65"/>
        <v>79.567761419403553</v>
      </c>
      <c r="J623" s="17">
        <f t="shared" si="64"/>
        <v>0</v>
      </c>
      <c r="L623" s="18">
        <f>F623-G623</f>
        <v>216.49999999999989</v>
      </c>
    </row>
    <row r="624" spans="1:12" ht="15" customHeight="1" x14ac:dyDescent="0.25">
      <c r="A624" s="68"/>
      <c r="B624" s="73"/>
      <c r="C624" s="75"/>
      <c r="D624" s="46" t="s">
        <v>3</v>
      </c>
      <c r="E624" s="56">
        <v>0</v>
      </c>
      <c r="F624" s="56">
        <v>0</v>
      </c>
      <c r="G624" s="56">
        <v>0</v>
      </c>
      <c r="H624" s="55" t="str">
        <f t="shared" si="65"/>
        <v/>
      </c>
      <c r="J624" s="17">
        <f t="shared" si="64"/>
        <v>0</v>
      </c>
      <c r="L624" s="18">
        <f>F624-G624</f>
        <v>0</v>
      </c>
    </row>
    <row r="625" spans="1:12" ht="15" customHeight="1" x14ac:dyDescent="0.25">
      <c r="A625" s="68"/>
      <c r="B625" s="73"/>
      <c r="C625" s="76"/>
      <c r="D625" s="46" t="s">
        <v>18</v>
      </c>
      <c r="E625" s="56">
        <v>0</v>
      </c>
      <c r="F625" s="56">
        <v>0</v>
      </c>
      <c r="G625" s="56">
        <v>0</v>
      </c>
      <c r="H625" s="55" t="str">
        <f t="shared" si="65"/>
        <v/>
      </c>
      <c r="J625" s="17">
        <f t="shared" si="64"/>
        <v>0</v>
      </c>
      <c r="L625" s="18">
        <f>F625-G625</f>
        <v>0</v>
      </c>
    </row>
    <row r="626" spans="1:12" ht="15" customHeight="1" x14ac:dyDescent="0.25">
      <c r="A626" s="68"/>
      <c r="B626" s="73"/>
      <c r="C626" s="74" t="s">
        <v>11</v>
      </c>
      <c r="D626" s="46" t="s">
        <v>1</v>
      </c>
      <c r="E626" s="56">
        <v>2444.6</v>
      </c>
      <c r="F626" s="56">
        <v>2444.6</v>
      </c>
      <c r="G626" s="56">
        <v>2421.4</v>
      </c>
      <c r="H626" s="55">
        <f t="shared" si="65"/>
        <v>99.050969483760127</v>
      </c>
      <c r="J626" s="17">
        <f t="shared" si="64"/>
        <v>0</v>
      </c>
    </row>
    <row r="627" spans="1:12" ht="15" customHeight="1" x14ac:dyDescent="0.25">
      <c r="A627" s="68"/>
      <c r="B627" s="73"/>
      <c r="C627" s="75"/>
      <c r="D627" s="46" t="s">
        <v>2</v>
      </c>
      <c r="E627" s="56">
        <f>E626-E628-E629</f>
        <v>2444.6</v>
      </c>
      <c r="F627" s="56">
        <f>F626-F628-F629</f>
        <v>2444.6</v>
      </c>
      <c r="G627" s="56">
        <f>G626-G628-G629</f>
        <v>2421.4</v>
      </c>
      <c r="H627" s="55">
        <f t="shared" si="65"/>
        <v>99.050969483760127</v>
      </c>
      <c r="J627" s="17">
        <f>E623-F623</f>
        <v>0</v>
      </c>
      <c r="L627" s="18">
        <f>F627-G627</f>
        <v>23.199999999999818</v>
      </c>
    </row>
    <row r="628" spans="1:12" ht="15.75" customHeight="1" x14ac:dyDescent="0.25">
      <c r="A628" s="68"/>
      <c r="B628" s="73"/>
      <c r="C628" s="75"/>
      <c r="D628" s="46" t="s">
        <v>3</v>
      </c>
      <c r="E628" s="56">
        <v>0</v>
      </c>
      <c r="F628" s="56">
        <v>0</v>
      </c>
      <c r="G628" s="56">
        <v>0</v>
      </c>
      <c r="H628" s="55" t="str">
        <f t="shared" si="65"/>
        <v/>
      </c>
      <c r="J628" s="17">
        <f>E624-F624</f>
        <v>0</v>
      </c>
      <c r="L628" s="18">
        <f>F628-G628</f>
        <v>0</v>
      </c>
    </row>
    <row r="629" spans="1:12" ht="15" customHeight="1" x14ac:dyDescent="0.25">
      <c r="A629" s="68"/>
      <c r="B629" s="73"/>
      <c r="C629" s="76"/>
      <c r="D629" s="46" t="s">
        <v>18</v>
      </c>
      <c r="E629" s="56">
        <v>0</v>
      </c>
      <c r="F629" s="56">
        <v>0</v>
      </c>
      <c r="G629" s="56">
        <v>0</v>
      </c>
      <c r="H629" s="55" t="str">
        <f t="shared" si="65"/>
        <v/>
      </c>
      <c r="J629" s="17">
        <f>E625-F625</f>
        <v>0</v>
      </c>
      <c r="L629" s="18">
        <f>F629-G629</f>
        <v>0</v>
      </c>
    </row>
    <row r="630" spans="1:12" ht="16.5" customHeight="1" x14ac:dyDescent="0.25">
      <c r="A630" s="68" t="s">
        <v>230</v>
      </c>
      <c r="B630" s="73" t="s">
        <v>128</v>
      </c>
      <c r="C630" s="74" t="s">
        <v>10</v>
      </c>
      <c r="D630" s="46" t="s">
        <v>1</v>
      </c>
      <c r="E630" s="56">
        <v>260737.1</v>
      </c>
      <c r="F630" s="56">
        <v>260737.1</v>
      </c>
      <c r="G630" s="56">
        <v>98253.2</v>
      </c>
      <c r="H630" s="55">
        <f t="shared" si="65"/>
        <v>37.682861395635683</v>
      </c>
      <c r="J630" s="17">
        <f t="shared" ref="J630:J637" si="66">E630-F630</f>
        <v>0</v>
      </c>
    </row>
    <row r="631" spans="1:12" ht="15" customHeight="1" x14ac:dyDescent="0.25">
      <c r="A631" s="68"/>
      <c r="B631" s="73"/>
      <c r="C631" s="75"/>
      <c r="D631" s="46" t="s">
        <v>2</v>
      </c>
      <c r="E631" s="56">
        <f>E630-E632-E633</f>
        <v>260737.1</v>
      </c>
      <c r="F631" s="56">
        <f>F630-F632-F633</f>
        <v>260737.1</v>
      </c>
      <c r="G631" s="56">
        <f>G630-G632-G633</f>
        <v>98253.2</v>
      </c>
      <c r="H631" s="55">
        <f t="shared" si="65"/>
        <v>37.682861395635683</v>
      </c>
      <c r="J631" s="17">
        <f t="shared" si="66"/>
        <v>0</v>
      </c>
      <c r="L631" s="18">
        <f>F631-G631</f>
        <v>162483.90000000002</v>
      </c>
    </row>
    <row r="632" spans="1:12" ht="15" customHeight="1" x14ac:dyDescent="0.25">
      <c r="A632" s="68"/>
      <c r="B632" s="73"/>
      <c r="C632" s="75"/>
      <c r="D632" s="46" t="s">
        <v>3</v>
      </c>
      <c r="E632" s="56">
        <v>0</v>
      </c>
      <c r="F632" s="56">
        <v>0</v>
      </c>
      <c r="G632" s="56">
        <v>0</v>
      </c>
      <c r="H632" s="55" t="str">
        <f t="shared" si="65"/>
        <v/>
      </c>
      <c r="J632" s="17">
        <f t="shared" si="66"/>
        <v>0</v>
      </c>
      <c r="L632" s="18">
        <f>F632-G632</f>
        <v>0</v>
      </c>
    </row>
    <row r="633" spans="1:12" ht="15" customHeight="1" x14ac:dyDescent="0.25">
      <c r="A633" s="68"/>
      <c r="B633" s="73"/>
      <c r="C633" s="76"/>
      <c r="D633" s="46" t="s">
        <v>18</v>
      </c>
      <c r="E633" s="56">
        <v>0</v>
      </c>
      <c r="F633" s="56">
        <v>0</v>
      </c>
      <c r="G633" s="56">
        <v>0</v>
      </c>
      <c r="H633" s="55" t="str">
        <f t="shared" si="65"/>
        <v/>
      </c>
      <c r="J633" s="17">
        <f t="shared" si="66"/>
        <v>0</v>
      </c>
      <c r="L633" s="18">
        <f>F633-G633</f>
        <v>0</v>
      </c>
    </row>
    <row r="634" spans="1:12" ht="21.75" customHeight="1" x14ac:dyDescent="0.25">
      <c r="A634" s="68">
        <v>13</v>
      </c>
      <c r="B634" s="87" t="s">
        <v>127</v>
      </c>
      <c r="C634" s="88"/>
      <c r="D634" s="46" t="s">
        <v>1</v>
      </c>
      <c r="E634" s="56">
        <f>E646+E658+E662+E666+E670+E674</f>
        <v>634470.10000000009</v>
      </c>
      <c r="F634" s="56">
        <f>F646+F658+F662+F666+F670+F674</f>
        <v>632159.30000000005</v>
      </c>
      <c r="G634" s="56">
        <f>G646+G658+G662+G666+G670+G674</f>
        <v>625773.89999999991</v>
      </c>
      <c r="H634" s="55">
        <f t="shared" si="65"/>
        <v>98.629375915429236</v>
      </c>
      <c r="J634" s="17">
        <f t="shared" si="66"/>
        <v>2310.8000000000466</v>
      </c>
    </row>
    <row r="635" spans="1:12" ht="19.5" customHeight="1" x14ac:dyDescent="0.25">
      <c r="A635" s="68"/>
      <c r="B635" s="89"/>
      <c r="C635" s="90"/>
      <c r="D635" s="46" t="s">
        <v>2</v>
      </c>
      <c r="E635" s="56">
        <f>E634-E636-E637</f>
        <v>595902.10000000009</v>
      </c>
      <c r="F635" s="56">
        <f>F634-F636-F637</f>
        <v>595902.1</v>
      </c>
      <c r="G635" s="56">
        <f>G634-G636-G637</f>
        <v>593732.99999999988</v>
      </c>
      <c r="H635" s="55">
        <f t="shared" si="65"/>
        <v>99.635997255253812</v>
      </c>
      <c r="J635" s="17">
        <f>E635-F635</f>
        <v>0</v>
      </c>
      <c r="L635" s="18">
        <f>F635-G635</f>
        <v>2169.1000000000931</v>
      </c>
    </row>
    <row r="636" spans="1:12" ht="22.5" customHeight="1" x14ac:dyDescent="0.25">
      <c r="A636" s="68"/>
      <c r="B636" s="89"/>
      <c r="C636" s="90"/>
      <c r="D636" s="46" t="s">
        <v>3</v>
      </c>
      <c r="E636" s="56">
        <f t="shared" ref="E636:G637" si="67">E648+E660+E664+E668+E672+E676</f>
        <v>15869.9</v>
      </c>
      <c r="F636" s="56">
        <f t="shared" si="67"/>
        <v>15869.900000000001</v>
      </c>
      <c r="G636" s="56">
        <f t="shared" si="67"/>
        <v>15436.099999999999</v>
      </c>
      <c r="H636" s="55">
        <f t="shared" si="65"/>
        <v>97.266523418547052</v>
      </c>
      <c r="J636" s="17">
        <f t="shared" si="66"/>
        <v>0</v>
      </c>
      <c r="L636" s="18">
        <f>F636-G636</f>
        <v>433.80000000000291</v>
      </c>
    </row>
    <row r="637" spans="1:12" ht="21.75" customHeight="1" x14ac:dyDescent="0.25">
      <c r="A637" s="68"/>
      <c r="B637" s="91"/>
      <c r="C637" s="92"/>
      <c r="D637" s="46" t="s">
        <v>18</v>
      </c>
      <c r="E637" s="56">
        <f t="shared" si="67"/>
        <v>22698.1</v>
      </c>
      <c r="F637" s="56">
        <f t="shared" si="67"/>
        <v>20387.3</v>
      </c>
      <c r="G637" s="56">
        <f t="shared" si="67"/>
        <v>16604.8</v>
      </c>
      <c r="H637" s="55">
        <f t="shared" si="65"/>
        <v>73.155021785964465</v>
      </c>
      <c r="J637" s="17">
        <f t="shared" si="66"/>
        <v>2310.7999999999993</v>
      </c>
      <c r="L637" s="18">
        <f>F637-G637</f>
        <v>3782.5</v>
      </c>
    </row>
    <row r="638" spans="1:12" ht="14.25" hidden="1" customHeight="1" x14ac:dyDescent="0.25">
      <c r="A638" s="42"/>
      <c r="B638" s="19"/>
      <c r="C638" s="20"/>
      <c r="D638" s="46"/>
      <c r="E638" s="56">
        <f t="shared" ref="E638:G641" si="68">E650+E654+E658+E662+E666+E670+E674</f>
        <v>634470.10000000009</v>
      </c>
      <c r="F638" s="56">
        <f t="shared" si="68"/>
        <v>632159.30000000005</v>
      </c>
      <c r="G638" s="56">
        <f t="shared" si="68"/>
        <v>625773.89999999991</v>
      </c>
      <c r="H638" s="55">
        <f t="shared" si="65"/>
        <v>98.629375915429236</v>
      </c>
      <c r="I638" s="15"/>
    </row>
    <row r="639" spans="1:12" ht="14.25" hidden="1" customHeight="1" x14ac:dyDescent="0.25">
      <c r="A639" s="42"/>
      <c r="B639" s="19"/>
      <c r="C639" s="20"/>
      <c r="D639" s="46"/>
      <c r="E639" s="56">
        <f t="shared" si="68"/>
        <v>595902.10000000009</v>
      </c>
      <c r="F639" s="56">
        <f t="shared" si="68"/>
        <v>595902.10000000009</v>
      </c>
      <c r="G639" s="56">
        <f t="shared" si="68"/>
        <v>593733</v>
      </c>
      <c r="H639" s="55">
        <f t="shared" si="65"/>
        <v>99.635997255253827</v>
      </c>
      <c r="I639" s="15"/>
    </row>
    <row r="640" spans="1:12" ht="14.25" hidden="1" customHeight="1" x14ac:dyDescent="0.25">
      <c r="A640" s="42"/>
      <c r="B640" s="19"/>
      <c r="C640" s="20"/>
      <c r="D640" s="46"/>
      <c r="E640" s="56">
        <f t="shared" si="68"/>
        <v>15869.9</v>
      </c>
      <c r="F640" s="56">
        <f t="shared" si="68"/>
        <v>15869.900000000001</v>
      </c>
      <c r="G640" s="56">
        <f t="shared" si="68"/>
        <v>15436.099999999999</v>
      </c>
      <c r="H640" s="55">
        <f t="shared" si="65"/>
        <v>97.266523418547052</v>
      </c>
      <c r="I640" s="15"/>
    </row>
    <row r="641" spans="1:12" ht="14.25" hidden="1" customHeight="1" x14ac:dyDescent="0.25">
      <c r="A641" s="42"/>
      <c r="B641" s="19"/>
      <c r="C641" s="20"/>
      <c r="D641" s="46"/>
      <c r="E641" s="56">
        <f t="shared" si="68"/>
        <v>22698.1</v>
      </c>
      <c r="F641" s="56">
        <f t="shared" si="68"/>
        <v>20387.3</v>
      </c>
      <c r="G641" s="56">
        <f t="shared" si="68"/>
        <v>16604.8</v>
      </c>
      <c r="H641" s="55">
        <f t="shared" si="65"/>
        <v>73.155021785964465</v>
      </c>
      <c r="I641" s="15"/>
    </row>
    <row r="642" spans="1:12" ht="14.25" hidden="1" customHeight="1" x14ac:dyDescent="0.25">
      <c r="A642" s="42"/>
      <c r="B642" s="19"/>
      <c r="C642" s="20"/>
      <c r="D642" s="46"/>
      <c r="E642" s="56">
        <f t="shared" ref="E642:F645" si="69">E638-E634</f>
        <v>0</v>
      </c>
      <c r="F642" s="56">
        <f t="shared" si="69"/>
        <v>0</v>
      </c>
      <c r="G642" s="56">
        <f>G634-G638</f>
        <v>0</v>
      </c>
      <c r="H642" s="55" t="str">
        <f t="shared" si="65"/>
        <v/>
      </c>
      <c r="I642" s="15"/>
    </row>
    <row r="643" spans="1:12" ht="14.25" hidden="1" customHeight="1" x14ac:dyDescent="0.25">
      <c r="A643" s="42"/>
      <c r="B643" s="19"/>
      <c r="C643" s="20"/>
      <c r="D643" s="46"/>
      <c r="E643" s="56">
        <f t="shared" si="69"/>
        <v>0</v>
      </c>
      <c r="F643" s="56">
        <f t="shared" si="69"/>
        <v>0</v>
      </c>
      <c r="G643" s="56">
        <f>G635-G639</f>
        <v>0</v>
      </c>
      <c r="H643" s="55" t="str">
        <f t="shared" si="65"/>
        <v/>
      </c>
      <c r="I643" s="15"/>
    </row>
    <row r="644" spans="1:12" ht="14.25" hidden="1" customHeight="1" x14ac:dyDescent="0.25">
      <c r="A644" s="42"/>
      <c r="B644" s="19"/>
      <c r="C644" s="20"/>
      <c r="D644" s="46"/>
      <c r="E644" s="56">
        <f t="shared" si="69"/>
        <v>0</v>
      </c>
      <c r="F644" s="56">
        <f t="shared" si="69"/>
        <v>0</v>
      </c>
      <c r="G644" s="56">
        <f>G636-G640</f>
        <v>0</v>
      </c>
      <c r="H644" s="55" t="str">
        <f t="shared" si="65"/>
        <v/>
      </c>
      <c r="I644" s="15"/>
    </row>
    <row r="645" spans="1:12" ht="14.25" hidden="1" customHeight="1" x14ac:dyDescent="0.25">
      <c r="A645" s="42"/>
      <c r="B645" s="19"/>
      <c r="C645" s="20"/>
      <c r="D645" s="46"/>
      <c r="E645" s="56">
        <f t="shared" si="69"/>
        <v>0</v>
      </c>
      <c r="F645" s="56">
        <f t="shared" si="69"/>
        <v>0</v>
      </c>
      <c r="G645" s="56">
        <f>G637-G641</f>
        <v>0</v>
      </c>
      <c r="H645" s="55" t="str">
        <f t="shared" si="65"/>
        <v/>
      </c>
      <c r="I645" s="15"/>
    </row>
    <row r="646" spans="1:12" ht="18" customHeight="1" x14ac:dyDescent="0.25">
      <c r="A646" s="68" t="s">
        <v>231</v>
      </c>
      <c r="B646" s="73" t="s">
        <v>252</v>
      </c>
      <c r="C646" s="21"/>
      <c r="D646" s="46" t="s">
        <v>1</v>
      </c>
      <c r="E646" s="56">
        <f t="shared" ref="E646:G649" si="70">E650+E654</f>
        <v>12957.300000000001</v>
      </c>
      <c r="F646" s="56">
        <f t="shared" si="70"/>
        <v>12957.300000000001</v>
      </c>
      <c r="G646" s="56">
        <f t="shared" si="70"/>
        <v>12951.4</v>
      </c>
      <c r="H646" s="55">
        <f t="shared" si="65"/>
        <v>99.954465822354948</v>
      </c>
      <c r="J646" s="17">
        <f t="shared" ref="J646:J681" si="71">E646-F646</f>
        <v>0</v>
      </c>
    </row>
    <row r="647" spans="1:12" ht="15.75" customHeight="1" x14ac:dyDescent="0.25">
      <c r="A647" s="68"/>
      <c r="B647" s="73"/>
      <c r="C647" s="23"/>
      <c r="D647" s="46" t="s">
        <v>2</v>
      </c>
      <c r="E647" s="56">
        <f t="shared" si="70"/>
        <v>12955</v>
      </c>
      <c r="F647" s="56">
        <f t="shared" si="70"/>
        <v>12955</v>
      </c>
      <c r="G647" s="56">
        <f t="shared" si="70"/>
        <v>12949.099999999999</v>
      </c>
      <c r="H647" s="55">
        <f t="shared" si="65"/>
        <v>99.954457738324962</v>
      </c>
      <c r="J647" s="17">
        <f t="shared" si="71"/>
        <v>0</v>
      </c>
      <c r="L647" s="18">
        <f>F647-G647</f>
        <v>5.9000000000014552</v>
      </c>
    </row>
    <row r="648" spans="1:12" ht="20.25" customHeight="1" x14ac:dyDescent="0.25">
      <c r="A648" s="68"/>
      <c r="B648" s="73"/>
      <c r="C648" s="23"/>
      <c r="D648" s="46" t="s">
        <v>3</v>
      </c>
      <c r="E648" s="56">
        <f t="shared" si="70"/>
        <v>2.2999999999999998</v>
      </c>
      <c r="F648" s="56">
        <f t="shared" si="70"/>
        <v>2.2999999999999998</v>
      </c>
      <c r="G648" s="56">
        <f t="shared" si="70"/>
        <v>2.2999999999999998</v>
      </c>
      <c r="H648" s="55">
        <f t="shared" si="65"/>
        <v>100</v>
      </c>
      <c r="J648" s="17">
        <f t="shared" si="71"/>
        <v>0</v>
      </c>
      <c r="L648" s="18">
        <f>F648-G648</f>
        <v>0</v>
      </c>
    </row>
    <row r="649" spans="1:12" ht="18" customHeight="1" x14ac:dyDescent="0.25">
      <c r="A649" s="68"/>
      <c r="B649" s="73"/>
      <c r="C649" s="24"/>
      <c r="D649" s="46" t="s">
        <v>18</v>
      </c>
      <c r="E649" s="56">
        <f t="shared" si="70"/>
        <v>0</v>
      </c>
      <c r="F649" s="56">
        <f t="shared" si="70"/>
        <v>0</v>
      </c>
      <c r="G649" s="56">
        <f t="shared" si="70"/>
        <v>0</v>
      </c>
      <c r="H649" s="55" t="str">
        <f t="shared" si="65"/>
        <v/>
      </c>
      <c r="J649" s="17">
        <f t="shared" si="71"/>
        <v>0</v>
      </c>
      <c r="L649" s="18">
        <f>F649-G649</f>
        <v>0</v>
      </c>
    </row>
    <row r="650" spans="1:12" ht="17.25" customHeight="1" x14ac:dyDescent="0.25">
      <c r="A650" s="68"/>
      <c r="B650" s="73"/>
      <c r="C650" s="74" t="s">
        <v>5</v>
      </c>
      <c r="D650" s="46" t="s">
        <v>1</v>
      </c>
      <c r="E650" s="56">
        <v>4.5999999999999996</v>
      </c>
      <c r="F650" s="56">
        <v>4.5999999999999996</v>
      </c>
      <c r="G650" s="56">
        <v>4.5999999999999996</v>
      </c>
      <c r="H650" s="55">
        <f t="shared" si="65"/>
        <v>100</v>
      </c>
      <c r="J650" s="17">
        <f t="shared" si="71"/>
        <v>0</v>
      </c>
    </row>
    <row r="651" spans="1:12" ht="15" customHeight="1" x14ac:dyDescent="0.25">
      <c r="A651" s="68"/>
      <c r="B651" s="73"/>
      <c r="C651" s="80"/>
      <c r="D651" s="46" t="s">
        <v>2</v>
      </c>
      <c r="E651" s="56">
        <f>E650-E652-E653</f>
        <v>2.2999999999999998</v>
      </c>
      <c r="F651" s="56">
        <f>F650-F652-F653</f>
        <v>2.2999999999999998</v>
      </c>
      <c r="G651" s="56">
        <f>G650-G652-G653</f>
        <v>2.2999999999999998</v>
      </c>
      <c r="H651" s="55">
        <f t="shared" si="65"/>
        <v>100</v>
      </c>
      <c r="J651" s="17">
        <f t="shared" si="71"/>
        <v>0</v>
      </c>
      <c r="L651" s="18">
        <f>F651-G651</f>
        <v>0</v>
      </c>
    </row>
    <row r="652" spans="1:12" ht="15" customHeight="1" x14ac:dyDescent="0.25">
      <c r="A652" s="68"/>
      <c r="B652" s="73"/>
      <c r="C652" s="80"/>
      <c r="D652" s="46" t="s">
        <v>3</v>
      </c>
      <c r="E652" s="56">
        <v>2.2999999999999998</v>
      </c>
      <c r="F652" s="56">
        <v>2.2999999999999998</v>
      </c>
      <c r="G652" s="56">
        <v>2.2999999999999998</v>
      </c>
      <c r="H652" s="55">
        <f t="shared" si="65"/>
        <v>100</v>
      </c>
      <c r="J652" s="17">
        <f t="shared" si="71"/>
        <v>0</v>
      </c>
      <c r="L652" s="18">
        <f>F652-G652</f>
        <v>0</v>
      </c>
    </row>
    <row r="653" spans="1:12" ht="15" customHeight="1" x14ac:dyDescent="0.25">
      <c r="A653" s="68"/>
      <c r="B653" s="73"/>
      <c r="C653" s="81"/>
      <c r="D653" s="46" t="s">
        <v>18</v>
      </c>
      <c r="E653" s="56">
        <v>0</v>
      </c>
      <c r="F653" s="56">
        <v>0</v>
      </c>
      <c r="G653" s="56">
        <v>0</v>
      </c>
      <c r="H653" s="55" t="str">
        <f t="shared" si="65"/>
        <v/>
      </c>
      <c r="J653" s="17">
        <f t="shared" si="71"/>
        <v>0</v>
      </c>
      <c r="L653" s="18">
        <f>F653-G653</f>
        <v>0</v>
      </c>
    </row>
    <row r="654" spans="1:12" ht="15" customHeight="1" x14ac:dyDescent="0.25">
      <c r="A654" s="68"/>
      <c r="B654" s="73"/>
      <c r="C654" s="74" t="s">
        <v>4</v>
      </c>
      <c r="D654" s="46" t="s">
        <v>1</v>
      </c>
      <c r="E654" s="56">
        <v>12952.7</v>
      </c>
      <c r="F654" s="56">
        <v>12952.7</v>
      </c>
      <c r="G654" s="56">
        <v>12946.8</v>
      </c>
      <c r="H654" s="55">
        <f t="shared" ref="H654:H705" si="72">IF((E654&gt;0), G654/E654*100, "")</f>
        <v>99.954449651424014</v>
      </c>
      <c r="J654" s="17">
        <f t="shared" si="71"/>
        <v>0</v>
      </c>
    </row>
    <row r="655" spans="1:12" ht="15" customHeight="1" x14ac:dyDescent="0.25">
      <c r="A655" s="68"/>
      <c r="B655" s="73"/>
      <c r="C655" s="80"/>
      <c r="D655" s="46" t="s">
        <v>2</v>
      </c>
      <c r="E655" s="56">
        <f>E654-E656-E657</f>
        <v>12952.7</v>
      </c>
      <c r="F655" s="56">
        <f>F654-F656-F657</f>
        <v>12952.7</v>
      </c>
      <c r="G655" s="56">
        <f>G654-G656-G657</f>
        <v>12946.8</v>
      </c>
      <c r="H655" s="55">
        <f t="shared" si="72"/>
        <v>99.954449651424014</v>
      </c>
      <c r="J655" s="17">
        <f t="shared" si="71"/>
        <v>0</v>
      </c>
      <c r="L655" s="18">
        <f>F655-G655</f>
        <v>5.9000000000014552</v>
      </c>
    </row>
    <row r="656" spans="1:12" ht="15" customHeight="1" x14ac:dyDescent="0.25">
      <c r="A656" s="68"/>
      <c r="B656" s="73"/>
      <c r="C656" s="80"/>
      <c r="D656" s="46" t="s">
        <v>3</v>
      </c>
      <c r="E656" s="56">
        <v>0</v>
      </c>
      <c r="F656" s="56">
        <v>0</v>
      </c>
      <c r="G656" s="56">
        <v>0</v>
      </c>
      <c r="H656" s="55" t="str">
        <f t="shared" si="72"/>
        <v/>
      </c>
      <c r="J656" s="17">
        <f t="shared" si="71"/>
        <v>0</v>
      </c>
      <c r="L656" s="18">
        <f>F656-G656</f>
        <v>0</v>
      </c>
    </row>
    <row r="657" spans="1:12" ht="15" customHeight="1" x14ac:dyDescent="0.25">
      <c r="A657" s="68"/>
      <c r="B657" s="73"/>
      <c r="C657" s="81"/>
      <c r="D657" s="46" t="s">
        <v>18</v>
      </c>
      <c r="E657" s="56">
        <v>0</v>
      </c>
      <c r="F657" s="56">
        <v>0</v>
      </c>
      <c r="G657" s="56">
        <v>0</v>
      </c>
      <c r="H657" s="55" t="str">
        <f t="shared" si="72"/>
        <v/>
      </c>
      <c r="J657" s="17">
        <f t="shared" si="71"/>
        <v>0</v>
      </c>
      <c r="L657" s="18">
        <f>F657-G657</f>
        <v>0</v>
      </c>
    </row>
    <row r="658" spans="1:12" ht="17.25" customHeight="1" x14ac:dyDescent="0.25">
      <c r="A658" s="68" t="s">
        <v>232</v>
      </c>
      <c r="B658" s="73" t="s">
        <v>253</v>
      </c>
      <c r="C658" s="74" t="s">
        <v>4</v>
      </c>
      <c r="D658" s="46" t="s">
        <v>1</v>
      </c>
      <c r="E658" s="56">
        <v>78467.199999999997</v>
      </c>
      <c r="F658" s="56">
        <v>78467.199999999997</v>
      </c>
      <c r="G658" s="56">
        <v>78401.5</v>
      </c>
      <c r="H658" s="55">
        <f t="shared" si="72"/>
        <v>99.916270747522546</v>
      </c>
      <c r="J658" s="17">
        <f t="shared" si="71"/>
        <v>0</v>
      </c>
    </row>
    <row r="659" spans="1:12" ht="18" customHeight="1" x14ac:dyDescent="0.25">
      <c r="A659" s="68"/>
      <c r="B659" s="73"/>
      <c r="C659" s="80"/>
      <c r="D659" s="46" t="s">
        <v>2</v>
      </c>
      <c r="E659" s="56">
        <f>E658-E660-E661</f>
        <v>78467.199999999997</v>
      </c>
      <c r="F659" s="56">
        <f>F658-F660-F661</f>
        <v>78467.199999999997</v>
      </c>
      <c r="G659" s="56">
        <f>G658-G660-G661</f>
        <v>78401.5</v>
      </c>
      <c r="H659" s="55">
        <f t="shared" si="72"/>
        <v>99.916270747522546</v>
      </c>
      <c r="J659" s="17">
        <f t="shared" si="71"/>
        <v>0</v>
      </c>
      <c r="L659" s="18">
        <f>F659-G659</f>
        <v>65.69999999999709</v>
      </c>
    </row>
    <row r="660" spans="1:12" ht="17.25" customHeight="1" x14ac:dyDescent="0.25">
      <c r="A660" s="68"/>
      <c r="B660" s="73"/>
      <c r="C660" s="80"/>
      <c r="D660" s="46" t="s">
        <v>3</v>
      </c>
      <c r="E660" s="56">
        <v>0</v>
      </c>
      <c r="F660" s="56">
        <v>0</v>
      </c>
      <c r="G660" s="56">
        <v>0</v>
      </c>
      <c r="H660" s="55" t="str">
        <f t="shared" si="72"/>
        <v/>
      </c>
      <c r="J660" s="17">
        <f t="shared" si="71"/>
        <v>0</v>
      </c>
      <c r="L660" s="18">
        <f>F660-G660</f>
        <v>0</v>
      </c>
    </row>
    <row r="661" spans="1:12" ht="15" customHeight="1" x14ac:dyDescent="0.25">
      <c r="A661" s="68"/>
      <c r="B661" s="73"/>
      <c r="C661" s="81"/>
      <c r="D661" s="46" t="s">
        <v>18</v>
      </c>
      <c r="E661" s="56">
        <v>0</v>
      </c>
      <c r="F661" s="56">
        <v>0</v>
      </c>
      <c r="G661" s="56">
        <v>0</v>
      </c>
      <c r="H661" s="55" t="str">
        <f t="shared" si="72"/>
        <v/>
      </c>
      <c r="J661" s="17">
        <f t="shared" si="71"/>
        <v>0</v>
      </c>
      <c r="L661" s="18">
        <f>F661-G661</f>
        <v>0</v>
      </c>
    </row>
    <row r="662" spans="1:12" ht="18" customHeight="1" x14ac:dyDescent="0.25">
      <c r="A662" s="68" t="s">
        <v>233</v>
      </c>
      <c r="B662" s="73" t="s">
        <v>158</v>
      </c>
      <c r="C662" s="74" t="s">
        <v>4</v>
      </c>
      <c r="D662" s="46" t="s">
        <v>1</v>
      </c>
      <c r="E662" s="56">
        <v>279198.40000000002</v>
      </c>
      <c r="F662" s="56">
        <v>279198.40000000002</v>
      </c>
      <c r="G662" s="56">
        <v>279005.3</v>
      </c>
      <c r="H662" s="55">
        <f t="shared" si="72"/>
        <v>99.930837712537027</v>
      </c>
      <c r="J662" s="17">
        <f t="shared" si="71"/>
        <v>0</v>
      </c>
    </row>
    <row r="663" spans="1:12" ht="18" customHeight="1" x14ac:dyDescent="0.25">
      <c r="A663" s="68"/>
      <c r="B663" s="73"/>
      <c r="C663" s="80"/>
      <c r="D663" s="46" t="s">
        <v>2</v>
      </c>
      <c r="E663" s="56">
        <f>E662-E664-E665</f>
        <v>279198.40000000002</v>
      </c>
      <c r="F663" s="56">
        <f>F662-F664-F665</f>
        <v>279198.40000000002</v>
      </c>
      <c r="G663" s="56">
        <f>G662-G664-G665</f>
        <v>279005.3</v>
      </c>
      <c r="H663" s="55">
        <f t="shared" si="72"/>
        <v>99.930837712537027</v>
      </c>
      <c r="J663" s="17">
        <f t="shared" si="71"/>
        <v>0</v>
      </c>
      <c r="L663" s="18">
        <f>F663-G663</f>
        <v>193.10000000003492</v>
      </c>
    </row>
    <row r="664" spans="1:12" ht="20.25" customHeight="1" x14ac:dyDescent="0.25">
      <c r="A664" s="68"/>
      <c r="B664" s="73"/>
      <c r="C664" s="80"/>
      <c r="D664" s="46" t="s">
        <v>3</v>
      </c>
      <c r="E664" s="56">
        <v>0</v>
      </c>
      <c r="F664" s="56">
        <v>0</v>
      </c>
      <c r="G664" s="56">
        <v>0</v>
      </c>
      <c r="H664" s="55" t="str">
        <f t="shared" si="72"/>
        <v/>
      </c>
      <c r="J664" s="17">
        <f t="shared" si="71"/>
        <v>0</v>
      </c>
      <c r="L664" s="18">
        <f>F664-G664</f>
        <v>0</v>
      </c>
    </row>
    <row r="665" spans="1:12" ht="21.75" customHeight="1" x14ac:dyDescent="0.25">
      <c r="A665" s="68"/>
      <c r="B665" s="73"/>
      <c r="C665" s="81"/>
      <c r="D665" s="46" t="s">
        <v>18</v>
      </c>
      <c r="E665" s="56">
        <v>0</v>
      </c>
      <c r="F665" s="56">
        <v>0</v>
      </c>
      <c r="G665" s="56">
        <v>0</v>
      </c>
      <c r="H665" s="55" t="str">
        <f t="shared" si="72"/>
        <v/>
      </c>
      <c r="J665" s="17">
        <f t="shared" si="71"/>
        <v>0</v>
      </c>
      <c r="L665" s="18">
        <f>F665-G665</f>
        <v>0</v>
      </c>
    </row>
    <row r="666" spans="1:12" ht="15" customHeight="1" x14ac:dyDescent="0.25">
      <c r="A666" s="68" t="s">
        <v>234</v>
      </c>
      <c r="B666" s="73" t="s">
        <v>254</v>
      </c>
      <c r="C666" s="74" t="s">
        <v>15</v>
      </c>
      <c r="D666" s="46" t="s">
        <v>1</v>
      </c>
      <c r="E666" s="56">
        <v>3614.7</v>
      </c>
      <c r="F666" s="56">
        <v>3614.7</v>
      </c>
      <c r="G666" s="56">
        <v>3614.7</v>
      </c>
      <c r="H666" s="55">
        <f t="shared" si="72"/>
        <v>100</v>
      </c>
      <c r="J666" s="17">
        <f t="shared" si="71"/>
        <v>0</v>
      </c>
    </row>
    <row r="667" spans="1:12" ht="15" customHeight="1" x14ac:dyDescent="0.25">
      <c r="A667" s="68"/>
      <c r="B667" s="73"/>
      <c r="C667" s="75"/>
      <c r="D667" s="46" t="s">
        <v>2</v>
      </c>
      <c r="E667" s="56">
        <f>E666-E668-E669</f>
        <v>3614.7</v>
      </c>
      <c r="F667" s="56">
        <f>F666-F668-F669</f>
        <v>3614.7</v>
      </c>
      <c r="G667" s="56">
        <f>G666-G668-G669</f>
        <v>3614.7</v>
      </c>
      <c r="H667" s="55">
        <f t="shared" si="72"/>
        <v>100</v>
      </c>
      <c r="J667" s="17">
        <f t="shared" si="71"/>
        <v>0</v>
      </c>
      <c r="L667" s="18">
        <f>F667-G667</f>
        <v>0</v>
      </c>
    </row>
    <row r="668" spans="1:12" ht="15" customHeight="1" x14ac:dyDescent="0.25">
      <c r="A668" s="68"/>
      <c r="B668" s="73"/>
      <c r="C668" s="75"/>
      <c r="D668" s="46" t="s">
        <v>3</v>
      </c>
      <c r="E668" s="56">
        <v>0</v>
      </c>
      <c r="F668" s="56">
        <v>0</v>
      </c>
      <c r="G668" s="56">
        <v>0</v>
      </c>
      <c r="H668" s="55" t="str">
        <f t="shared" si="72"/>
        <v/>
      </c>
      <c r="J668" s="17">
        <f t="shared" si="71"/>
        <v>0</v>
      </c>
      <c r="L668" s="18">
        <f>F668-G668</f>
        <v>0</v>
      </c>
    </row>
    <row r="669" spans="1:12" ht="15" customHeight="1" x14ac:dyDescent="0.25">
      <c r="A669" s="68"/>
      <c r="B669" s="73"/>
      <c r="C669" s="76"/>
      <c r="D669" s="46" t="s">
        <v>18</v>
      </c>
      <c r="E669" s="56">
        <v>0</v>
      </c>
      <c r="F669" s="56">
        <v>0</v>
      </c>
      <c r="G669" s="56">
        <v>0</v>
      </c>
      <c r="H669" s="55" t="str">
        <f t="shared" si="72"/>
        <v/>
      </c>
      <c r="J669" s="17">
        <f t="shared" si="71"/>
        <v>0</v>
      </c>
      <c r="L669" s="18">
        <f>F669-G669</f>
        <v>0</v>
      </c>
    </row>
    <row r="670" spans="1:12" ht="15" customHeight="1" x14ac:dyDescent="0.25">
      <c r="A670" s="68" t="s">
        <v>235</v>
      </c>
      <c r="B670" s="73" t="s">
        <v>171</v>
      </c>
      <c r="C670" s="74" t="s">
        <v>4</v>
      </c>
      <c r="D670" s="46" t="s">
        <v>1</v>
      </c>
      <c r="E670" s="56">
        <v>90</v>
      </c>
      <c r="F670" s="56">
        <v>90</v>
      </c>
      <c r="G670" s="56">
        <v>56.2</v>
      </c>
      <c r="H670" s="55">
        <f t="shared" si="72"/>
        <v>62.44444444444445</v>
      </c>
      <c r="J670" s="17">
        <f>E670-F670</f>
        <v>0</v>
      </c>
    </row>
    <row r="671" spans="1:12" ht="15" customHeight="1" x14ac:dyDescent="0.25">
      <c r="A671" s="68"/>
      <c r="B671" s="73"/>
      <c r="C671" s="75"/>
      <c r="D671" s="46" t="s">
        <v>2</v>
      </c>
      <c r="E671" s="56">
        <f>E670-E672-E673</f>
        <v>90</v>
      </c>
      <c r="F671" s="56">
        <f>F670-F672-F673</f>
        <v>90</v>
      </c>
      <c r="G671" s="56">
        <f>G670-G672-G673</f>
        <v>56.2</v>
      </c>
      <c r="H671" s="55">
        <f t="shared" si="72"/>
        <v>62.44444444444445</v>
      </c>
      <c r="J671" s="17">
        <f t="shared" si="71"/>
        <v>0</v>
      </c>
      <c r="L671" s="18">
        <f>F671-G671</f>
        <v>33.799999999999997</v>
      </c>
    </row>
    <row r="672" spans="1:12" ht="15" customHeight="1" x14ac:dyDescent="0.25">
      <c r="A672" s="68"/>
      <c r="B672" s="73"/>
      <c r="C672" s="75"/>
      <c r="D672" s="46" t="s">
        <v>3</v>
      </c>
      <c r="E672" s="56">
        <v>0</v>
      </c>
      <c r="F672" s="56">
        <v>0</v>
      </c>
      <c r="G672" s="56">
        <v>0</v>
      </c>
      <c r="H672" s="55" t="str">
        <f t="shared" si="72"/>
        <v/>
      </c>
      <c r="J672" s="17">
        <f t="shared" si="71"/>
        <v>0</v>
      </c>
      <c r="L672" s="18">
        <f>F672-G672</f>
        <v>0</v>
      </c>
    </row>
    <row r="673" spans="1:12" ht="15" customHeight="1" x14ac:dyDescent="0.25">
      <c r="A673" s="68"/>
      <c r="B673" s="73"/>
      <c r="C673" s="76"/>
      <c r="D673" s="46" t="s">
        <v>18</v>
      </c>
      <c r="E673" s="56">
        <v>0</v>
      </c>
      <c r="F673" s="56">
        <v>0</v>
      </c>
      <c r="G673" s="56">
        <v>0</v>
      </c>
      <c r="H673" s="55" t="str">
        <f t="shared" si="72"/>
        <v/>
      </c>
      <c r="J673" s="17">
        <f t="shared" si="71"/>
        <v>0</v>
      </c>
      <c r="L673" s="18">
        <f>F673-G673</f>
        <v>0</v>
      </c>
    </row>
    <row r="674" spans="1:12" ht="15" customHeight="1" x14ac:dyDescent="0.25">
      <c r="A674" s="68" t="s">
        <v>236</v>
      </c>
      <c r="B674" s="73" t="s">
        <v>126</v>
      </c>
      <c r="C674" s="74" t="s">
        <v>4</v>
      </c>
      <c r="D674" s="46" t="s">
        <v>1</v>
      </c>
      <c r="E674" s="56">
        <v>260142.5</v>
      </c>
      <c r="F674" s="56">
        <v>257831.7</v>
      </c>
      <c r="G674" s="56">
        <v>251744.8</v>
      </c>
      <c r="H674" s="55">
        <f t="shared" si="72"/>
        <v>96.771884640149139</v>
      </c>
      <c r="J674" s="17">
        <f>E674-F674</f>
        <v>2310.7999999999884</v>
      </c>
    </row>
    <row r="675" spans="1:12" ht="15" customHeight="1" x14ac:dyDescent="0.25">
      <c r="A675" s="68"/>
      <c r="B675" s="73"/>
      <c r="C675" s="75"/>
      <c r="D675" s="46" t="s">
        <v>2</v>
      </c>
      <c r="E675" s="56">
        <f>E674-E676-E677</f>
        <v>221576.8</v>
      </c>
      <c r="F675" s="56">
        <f>F674-F676-F677</f>
        <v>221576.80000000002</v>
      </c>
      <c r="G675" s="56">
        <f>G674-G676-G677</f>
        <v>219706.2</v>
      </c>
      <c r="H675" s="55">
        <f t="shared" si="72"/>
        <v>99.155778041744455</v>
      </c>
      <c r="J675" s="17">
        <f t="shared" si="71"/>
        <v>0</v>
      </c>
      <c r="L675" s="18">
        <f>F675-G675</f>
        <v>1870.6000000000058</v>
      </c>
    </row>
    <row r="676" spans="1:12" ht="15" customHeight="1" x14ac:dyDescent="0.25">
      <c r="A676" s="68"/>
      <c r="B676" s="73"/>
      <c r="C676" s="75"/>
      <c r="D676" s="46" t="s">
        <v>3</v>
      </c>
      <c r="E676" s="56">
        <v>15867.6</v>
      </c>
      <c r="F676" s="56">
        <f>36254.9-20387.3</f>
        <v>15867.600000000002</v>
      </c>
      <c r="G676" s="56">
        <f>32038.6-16604.8</f>
        <v>15433.8</v>
      </c>
      <c r="H676" s="55">
        <f t="shared" si="72"/>
        <v>97.26612720260151</v>
      </c>
      <c r="J676" s="17">
        <f t="shared" si="71"/>
        <v>0</v>
      </c>
      <c r="L676" s="18">
        <f>F676-G676</f>
        <v>433.80000000000291</v>
      </c>
    </row>
    <row r="677" spans="1:12" ht="15" customHeight="1" x14ac:dyDescent="0.25">
      <c r="A677" s="68"/>
      <c r="B677" s="73"/>
      <c r="C677" s="76"/>
      <c r="D677" s="46" t="s">
        <v>18</v>
      </c>
      <c r="E677" s="56">
        <v>22698.1</v>
      </c>
      <c r="F677" s="56">
        <f>22698.1-2310.8</f>
        <v>20387.3</v>
      </c>
      <c r="G677" s="56">
        <v>16604.8</v>
      </c>
      <c r="H677" s="55">
        <f t="shared" si="72"/>
        <v>73.155021785964465</v>
      </c>
      <c r="J677" s="17">
        <f>E677-F677</f>
        <v>2310.7999999999993</v>
      </c>
      <c r="L677" s="18">
        <f>F677-G677</f>
        <v>3782.5</v>
      </c>
    </row>
    <row r="678" spans="1:12" ht="19.5" customHeight="1" x14ac:dyDescent="0.25">
      <c r="A678" s="68">
        <v>14</v>
      </c>
      <c r="B678" s="87" t="s">
        <v>172</v>
      </c>
      <c r="C678" s="88"/>
      <c r="D678" s="46" t="s">
        <v>1</v>
      </c>
      <c r="E678" s="56">
        <f>E690</f>
        <v>316732.40000000002</v>
      </c>
      <c r="F678" s="56">
        <f>F690</f>
        <v>316732.40000000002</v>
      </c>
      <c r="G678" s="56">
        <f>G694+G698</f>
        <v>314921</v>
      </c>
      <c r="H678" s="55">
        <f t="shared" si="72"/>
        <v>99.428097662253677</v>
      </c>
      <c r="J678" s="17">
        <f t="shared" si="71"/>
        <v>0</v>
      </c>
    </row>
    <row r="679" spans="1:12" ht="16.5" customHeight="1" x14ac:dyDescent="0.25">
      <c r="A679" s="68"/>
      <c r="B679" s="89"/>
      <c r="C679" s="90"/>
      <c r="D679" s="46" t="s">
        <v>2</v>
      </c>
      <c r="E679" s="56">
        <f t="shared" ref="E679:F681" si="73">E695+E699</f>
        <v>207239</v>
      </c>
      <c r="F679" s="56">
        <f t="shared" si="73"/>
        <v>207239</v>
      </c>
      <c r="G679" s="56">
        <f>G695+G699</f>
        <v>206333.3</v>
      </c>
      <c r="H679" s="55">
        <f t="shared" si="72"/>
        <v>99.562968360202461</v>
      </c>
      <c r="J679" s="17">
        <f t="shared" si="71"/>
        <v>0</v>
      </c>
      <c r="L679" s="18">
        <f>F679-G679</f>
        <v>905.70000000001164</v>
      </c>
    </row>
    <row r="680" spans="1:12" ht="16.5" customHeight="1" x14ac:dyDescent="0.25">
      <c r="A680" s="68"/>
      <c r="B680" s="89"/>
      <c r="C680" s="90"/>
      <c r="D680" s="46" t="s">
        <v>3</v>
      </c>
      <c r="E680" s="56">
        <f t="shared" si="73"/>
        <v>41783.699999999997</v>
      </c>
      <c r="F680" s="56">
        <f t="shared" si="73"/>
        <v>41783.699999999997</v>
      </c>
      <c r="G680" s="56">
        <f>G696+G700</f>
        <v>41438.100000000006</v>
      </c>
      <c r="H680" s="55">
        <f t="shared" si="72"/>
        <v>99.172883205651985</v>
      </c>
      <c r="J680" s="17">
        <f t="shared" si="71"/>
        <v>0</v>
      </c>
      <c r="L680" s="18">
        <f>F680-G680</f>
        <v>345.59999999999127</v>
      </c>
    </row>
    <row r="681" spans="1:12" ht="16.5" customHeight="1" x14ac:dyDescent="0.25">
      <c r="A681" s="68"/>
      <c r="B681" s="91"/>
      <c r="C681" s="92"/>
      <c r="D681" s="46" t="s">
        <v>18</v>
      </c>
      <c r="E681" s="56">
        <f t="shared" si="73"/>
        <v>67709.700000000012</v>
      </c>
      <c r="F681" s="56">
        <f t="shared" si="73"/>
        <v>67709.700000000012</v>
      </c>
      <c r="G681" s="56">
        <f>G697+G701</f>
        <v>67149.600000000006</v>
      </c>
      <c r="H681" s="55">
        <f t="shared" si="72"/>
        <v>99.172792081489064</v>
      </c>
      <c r="J681" s="17">
        <f t="shared" si="71"/>
        <v>0</v>
      </c>
      <c r="L681" s="18">
        <f>F681-G681</f>
        <v>560.10000000000582</v>
      </c>
    </row>
    <row r="682" spans="1:12" ht="15" hidden="1" customHeight="1" x14ac:dyDescent="0.25">
      <c r="A682" s="42"/>
      <c r="B682" s="8"/>
      <c r="C682" s="7"/>
      <c r="D682" s="46"/>
      <c r="E682" s="56">
        <f t="shared" ref="E682:G685" si="74">E694+E698</f>
        <v>316732.40000000002</v>
      </c>
      <c r="F682" s="56">
        <f t="shared" si="74"/>
        <v>316732.40000000002</v>
      </c>
      <c r="G682" s="56">
        <f t="shared" si="74"/>
        <v>314921</v>
      </c>
      <c r="H682" s="55">
        <f t="shared" si="72"/>
        <v>99.428097662253677</v>
      </c>
      <c r="I682" s="15"/>
    </row>
    <row r="683" spans="1:12" ht="15" hidden="1" customHeight="1" x14ac:dyDescent="0.25">
      <c r="A683" s="42"/>
      <c r="B683" s="8"/>
      <c r="C683" s="7"/>
      <c r="D683" s="46"/>
      <c r="E683" s="56">
        <f t="shared" si="74"/>
        <v>207239</v>
      </c>
      <c r="F683" s="56">
        <f t="shared" si="74"/>
        <v>207239</v>
      </c>
      <c r="G683" s="56">
        <f t="shared" si="74"/>
        <v>206333.3</v>
      </c>
      <c r="H683" s="55">
        <f t="shared" si="72"/>
        <v>99.562968360202461</v>
      </c>
      <c r="I683" s="15"/>
    </row>
    <row r="684" spans="1:12" ht="15" hidden="1" customHeight="1" x14ac:dyDescent="0.25">
      <c r="A684" s="42"/>
      <c r="B684" s="8"/>
      <c r="C684" s="7"/>
      <c r="D684" s="46"/>
      <c r="E684" s="56">
        <f t="shared" si="74"/>
        <v>41783.699999999997</v>
      </c>
      <c r="F684" s="56">
        <f t="shared" si="74"/>
        <v>41783.699999999997</v>
      </c>
      <c r="G684" s="56">
        <f t="shared" si="74"/>
        <v>41438.100000000006</v>
      </c>
      <c r="H684" s="55">
        <f t="shared" si="72"/>
        <v>99.172883205651985</v>
      </c>
      <c r="I684" s="15"/>
    </row>
    <row r="685" spans="1:12" ht="15" hidden="1" customHeight="1" x14ac:dyDescent="0.25">
      <c r="A685" s="42"/>
      <c r="B685" s="8"/>
      <c r="C685" s="7"/>
      <c r="D685" s="46"/>
      <c r="E685" s="56">
        <f t="shared" si="74"/>
        <v>67709.700000000012</v>
      </c>
      <c r="F685" s="56">
        <f t="shared" si="74"/>
        <v>67709.700000000012</v>
      </c>
      <c r="G685" s="56">
        <f t="shared" si="74"/>
        <v>67149.600000000006</v>
      </c>
      <c r="H685" s="55">
        <f t="shared" si="72"/>
        <v>99.172792081489064</v>
      </c>
      <c r="I685" s="15"/>
    </row>
    <row r="686" spans="1:12" ht="15" hidden="1" customHeight="1" x14ac:dyDescent="0.25">
      <c r="A686" s="42"/>
      <c r="B686" s="8"/>
      <c r="C686" s="7"/>
      <c r="D686" s="46"/>
      <c r="E686" s="56">
        <f t="shared" ref="E686:G689" si="75">E682-E678</f>
        <v>0</v>
      </c>
      <c r="F686" s="56">
        <f t="shared" si="75"/>
        <v>0</v>
      </c>
      <c r="G686" s="56">
        <f t="shared" si="75"/>
        <v>0</v>
      </c>
      <c r="H686" s="55" t="str">
        <f t="shared" si="72"/>
        <v/>
      </c>
      <c r="I686" s="15"/>
    </row>
    <row r="687" spans="1:12" ht="15" hidden="1" customHeight="1" x14ac:dyDescent="0.25">
      <c r="A687" s="42"/>
      <c r="B687" s="8"/>
      <c r="C687" s="7"/>
      <c r="D687" s="46"/>
      <c r="E687" s="56">
        <f t="shared" si="75"/>
        <v>0</v>
      </c>
      <c r="F687" s="56">
        <f t="shared" si="75"/>
        <v>0</v>
      </c>
      <c r="G687" s="56">
        <f t="shared" si="75"/>
        <v>0</v>
      </c>
      <c r="H687" s="55" t="str">
        <f t="shared" si="72"/>
        <v/>
      </c>
      <c r="I687" s="15"/>
    </row>
    <row r="688" spans="1:12" ht="15" hidden="1" customHeight="1" x14ac:dyDescent="0.25">
      <c r="A688" s="42"/>
      <c r="B688" s="8"/>
      <c r="C688" s="7"/>
      <c r="D688" s="46"/>
      <c r="E688" s="56">
        <f t="shared" si="75"/>
        <v>0</v>
      </c>
      <c r="F688" s="56">
        <f t="shared" si="75"/>
        <v>0</v>
      </c>
      <c r="G688" s="56">
        <f t="shared" si="75"/>
        <v>0</v>
      </c>
      <c r="H688" s="55" t="str">
        <f t="shared" si="72"/>
        <v/>
      </c>
      <c r="I688" s="15"/>
    </row>
    <row r="689" spans="1:15" ht="15" hidden="1" customHeight="1" x14ac:dyDescent="0.25">
      <c r="A689" s="42"/>
      <c r="B689" s="8"/>
      <c r="C689" s="7"/>
      <c r="D689" s="46"/>
      <c r="E689" s="56">
        <f t="shared" si="75"/>
        <v>0</v>
      </c>
      <c r="F689" s="56">
        <f t="shared" si="75"/>
        <v>0</v>
      </c>
      <c r="G689" s="56">
        <f t="shared" si="75"/>
        <v>0</v>
      </c>
      <c r="H689" s="55" t="str">
        <f t="shared" si="72"/>
        <v/>
      </c>
      <c r="I689" s="15"/>
    </row>
    <row r="690" spans="1:15" ht="16.5" customHeight="1" x14ac:dyDescent="0.25">
      <c r="A690" s="68" t="s">
        <v>237</v>
      </c>
      <c r="B690" s="73" t="s">
        <v>51</v>
      </c>
      <c r="C690" s="21"/>
      <c r="D690" s="46" t="s">
        <v>1</v>
      </c>
      <c r="E690" s="56">
        <f t="shared" ref="E690:G693" si="76">E694+E698</f>
        <v>316732.40000000002</v>
      </c>
      <c r="F690" s="56">
        <f t="shared" si="76"/>
        <v>316732.40000000002</v>
      </c>
      <c r="G690" s="56">
        <f t="shared" si="76"/>
        <v>314921</v>
      </c>
      <c r="H690" s="55">
        <f t="shared" si="72"/>
        <v>99.428097662253677</v>
      </c>
      <c r="J690" s="17">
        <f t="shared" ref="J690:J712" si="77">E690-F690</f>
        <v>0</v>
      </c>
    </row>
    <row r="691" spans="1:15" ht="15" customHeight="1" x14ac:dyDescent="0.25">
      <c r="A691" s="68"/>
      <c r="B691" s="73"/>
      <c r="C691" s="32"/>
      <c r="D691" s="46" t="s">
        <v>2</v>
      </c>
      <c r="E691" s="56">
        <f t="shared" si="76"/>
        <v>207239</v>
      </c>
      <c r="F691" s="56">
        <f t="shared" si="76"/>
        <v>207239</v>
      </c>
      <c r="G691" s="56">
        <f t="shared" si="76"/>
        <v>206333.3</v>
      </c>
      <c r="H691" s="55">
        <f t="shared" si="72"/>
        <v>99.562968360202461</v>
      </c>
      <c r="J691" s="17">
        <f t="shared" si="77"/>
        <v>0</v>
      </c>
      <c r="L691" s="18">
        <f>F691-G691</f>
        <v>905.70000000001164</v>
      </c>
    </row>
    <row r="692" spans="1:15" ht="15" customHeight="1" x14ac:dyDescent="0.25">
      <c r="A692" s="68"/>
      <c r="B692" s="73"/>
      <c r="C692" s="32"/>
      <c r="D692" s="46" t="s">
        <v>3</v>
      </c>
      <c r="E692" s="56">
        <f t="shared" si="76"/>
        <v>41783.699999999997</v>
      </c>
      <c r="F692" s="56">
        <f t="shared" si="76"/>
        <v>41783.699999999997</v>
      </c>
      <c r="G692" s="56">
        <f t="shared" si="76"/>
        <v>41438.100000000006</v>
      </c>
      <c r="H692" s="55">
        <f t="shared" si="72"/>
        <v>99.172883205651985</v>
      </c>
      <c r="J692" s="17">
        <f t="shared" si="77"/>
        <v>0</v>
      </c>
      <c r="L692" s="18">
        <f>F692-G692</f>
        <v>345.59999999999127</v>
      </c>
    </row>
    <row r="693" spans="1:15" ht="15" customHeight="1" x14ac:dyDescent="0.25">
      <c r="A693" s="68"/>
      <c r="B693" s="73"/>
      <c r="C693" s="33"/>
      <c r="D693" s="46" t="s">
        <v>18</v>
      </c>
      <c r="E693" s="56">
        <f t="shared" si="76"/>
        <v>67709.700000000012</v>
      </c>
      <c r="F693" s="56">
        <f t="shared" si="76"/>
        <v>67709.700000000012</v>
      </c>
      <c r="G693" s="56">
        <f t="shared" si="76"/>
        <v>67149.600000000006</v>
      </c>
      <c r="H693" s="55">
        <f t="shared" si="72"/>
        <v>99.172792081489064</v>
      </c>
      <c r="J693" s="17">
        <f t="shared" si="77"/>
        <v>0</v>
      </c>
      <c r="L693" s="18">
        <f>F693-G693</f>
        <v>560.10000000000582</v>
      </c>
    </row>
    <row r="694" spans="1:15" ht="16.5" customHeight="1" x14ac:dyDescent="0.25">
      <c r="A694" s="68"/>
      <c r="B694" s="73"/>
      <c r="C694" s="74" t="s">
        <v>8</v>
      </c>
      <c r="D694" s="46" t="s">
        <v>1</v>
      </c>
      <c r="E694" s="56">
        <v>135924</v>
      </c>
      <c r="F694" s="56">
        <v>135924</v>
      </c>
      <c r="G694" s="56">
        <v>135924</v>
      </c>
      <c r="H694" s="55">
        <f t="shared" si="72"/>
        <v>100</v>
      </c>
      <c r="J694" s="17">
        <f t="shared" si="77"/>
        <v>0</v>
      </c>
    </row>
    <row r="695" spans="1:15" ht="15" customHeight="1" x14ac:dyDescent="0.25">
      <c r="A695" s="68"/>
      <c r="B695" s="73"/>
      <c r="C695" s="75"/>
      <c r="D695" s="46" t="s">
        <v>2</v>
      </c>
      <c r="E695" s="56">
        <f>E694-E696-E697</f>
        <v>88652.200000000012</v>
      </c>
      <c r="F695" s="56">
        <f>F694-F696-F697</f>
        <v>88652.200000000012</v>
      </c>
      <c r="G695" s="56">
        <f>G694-G696-G697</f>
        <v>88652.200000000012</v>
      </c>
      <c r="H695" s="55">
        <f t="shared" si="72"/>
        <v>100</v>
      </c>
      <c r="J695" s="17">
        <f t="shared" si="77"/>
        <v>0</v>
      </c>
      <c r="L695" s="18">
        <f>F695-G695</f>
        <v>0</v>
      </c>
    </row>
    <row r="696" spans="1:15" ht="15" customHeight="1" x14ac:dyDescent="0.25">
      <c r="A696" s="68"/>
      <c r="B696" s="73"/>
      <c r="C696" s="75"/>
      <c r="D696" s="46" t="s">
        <v>3</v>
      </c>
      <c r="E696" s="56">
        <v>18039.400000000001</v>
      </c>
      <c r="F696" s="56">
        <v>18039.400000000001</v>
      </c>
      <c r="G696" s="56">
        <v>18039.400000000001</v>
      </c>
      <c r="H696" s="55">
        <f t="shared" si="72"/>
        <v>100</v>
      </c>
      <c r="I696" s="29">
        <f>F696/(F694-F695)</f>
        <v>0.38161017773810191</v>
      </c>
      <c r="J696" s="17">
        <f t="shared" si="77"/>
        <v>0</v>
      </c>
      <c r="K696" s="18">
        <f>F696+F697</f>
        <v>47271.8</v>
      </c>
      <c r="L696" s="18">
        <f>F696-G696</f>
        <v>0</v>
      </c>
    </row>
    <row r="697" spans="1:15" ht="15" customHeight="1" x14ac:dyDescent="0.25">
      <c r="A697" s="68"/>
      <c r="B697" s="73"/>
      <c r="C697" s="76"/>
      <c r="D697" s="46" t="s">
        <v>18</v>
      </c>
      <c r="E697" s="56">
        <v>29232.400000000001</v>
      </c>
      <c r="F697" s="56">
        <v>29232.400000000001</v>
      </c>
      <c r="G697" s="56">
        <v>29232.400000000001</v>
      </c>
      <c r="H697" s="55">
        <f t="shared" si="72"/>
        <v>100</v>
      </c>
      <c r="I697" s="29">
        <f>F697/(F694-F695)</f>
        <v>0.61838982226189843</v>
      </c>
      <c r="J697" s="17">
        <f t="shared" si="77"/>
        <v>0</v>
      </c>
      <c r="K697" s="15">
        <f>F696/K696*100</f>
        <v>38.16101777381018</v>
      </c>
      <c r="L697" s="18">
        <f>F697-G697</f>
        <v>0</v>
      </c>
    </row>
    <row r="698" spans="1:15" ht="15" customHeight="1" x14ac:dyDescent="0.25">
      <c r="A698" s="68"/>
      <c r="B698" s="73"/>
      <c r="C698" s="74" t="s">
        <v>7</v>
      </c>
      <c r="D698" s="46" t="s">
        <v>1</v>
      </c>
      <c r="E698" s="56">
        <v>180808.4</v>
      </c>
      <c r="F698" s="56">
        <v>180808.4</v>
      </c>
      <c r="G698" s="56">
        <v>178997</v>
      </c>
      <c r="H698" s="55">
        <f t="shared" si="72"/>
        <v>98.998166014410842</v>
      </c>
      <c r="J698" s="17">
        <f t="shared" si="77"/>
        <v>0</v>
      </c>
    </row>
    <row r="699" spans="1:15" ht="15" customHeight="1" x14ac:dyDescent="0.25">
      <c r="A699" s="68"/>
      <c r="B699" s="73"/>
      <c r="C699" s="75"/>
      <c r="D699" s="46" t="s">
        <v>2</v>
      </c>
      <c r="E699" s="56">
        <f>E698-E700-E701</f>
        <v>118586.8</v>
      </c>
      <c r="F699" s="56">
        <f>F698-F700-F701</f>
        <v>118586.8</v>
      </c>
      <c r="G699" s="56">
        <f>G698-G700-G701</f>
        <v>117681.09999999999</v>
      </c>
      <c r="H699" s="55">
        <f t="shared" si="72"/>
        <v>99.236255637220992</v>
      </c>
      <c r="J699" s="17">
        <f t="shared" si="77"/>
        <v>0</v>
      </c>
      <c r="L699" s="18">
        <f>F699-G699</f>
        <v>905.70000000001164</v>
      </c>
    </row>
    <row r="700" spans="1:15" ht="15" customHeight="1" x14ac:dyDescent="0.25">
      <c r="A700" s="68"/>
      <c r="B700" s="73"/>
      <c r="C700" s="75"/>
      <c r="D700" s="46" t="s">
        <v>3</v>
      </c>
      <c r="E700" s="56">
        <v>23744.3</v>
      </c>
      <c r="F700" s="56">
        <v>23744.3</v>
      </c>
      <c r="G700" s="56">
        <f>61315.9-37917.2</f>
        <v>23398.700000000004</v>
      </c>
      <c r="H700" s="55">
        <f t="shared" si="72"/>
        <v>98.544492783531226</v>
      </c>
      <c r="I700" s="29">
        <f>F700/(F698-F699)</f>
        <v>0.38160863751494661</v>
      </c>
      <c r="J700" s="17">
        <f t="shared" si="77"/>
        <v>0</v>
      </c>
      <c r="K700" s="11"/>
      <c r="L700" s="18">
        <f>F700-G700</f>
        <v>345.59999999999491</v>
      </c>
      <c r="M700" s="11"/>
      <c r="N700" s="11"/>
      <c r="O700" s="11"/>
    </row>
    <row r="701" spans="1:15" ht="15" customHeight="1" x14ac:dyDescent="0.25">
      <c r="A701" s="68"/>
      <c r="B701" s="73"/>
      <c r="C701" s="76"/>
      <c r="D701" s="46" t="s">
        <v>18</v>
      </c>
      <c r="E701" s="56">
        <v>38477.300000000003</v>
      </c>
      <c r="F701" s="56">
        <v>38477.300000000003</v>
      </c>
      <c r="G701" s="56">
        <v>37917.199999999997</v>
      </c>
      <c r="H701" s="55">
        <f t="shared" si="72"/>
        <v>98.544336530889638</v>
      </c>
      <c r="I701" s="29">
        <f>F701/(F698-F699)</f>
        <v>0.61839136248505355</v>
      </c>
      <c r="J701" s="17">
        <f t="shared" si="77"/>
        <v>0</v>
      </c>
      <c r="K701" s="13"/>
      <c r="L701" s="18">
        <f>F701-G701</f>
        <v>560.10000000000582</v>
      </c>
      <c r="M701" s="13"/>
      <c r="N701" s="13"/>
      <c r="O701" s="11"/>
    </row>
    <row r="702" spans="1:15" ht="18.75" customHeight="1" x14ac:dyDescent="0.25">
      <c r="A702" s="68"/>
      <c r="B702" s="73" t="s">
        <v>20</v>
      </c>
      <c r="C702" s="73"/>
      <c r="D702" s="46" t="s">
        <v>1</v>
      </c>
      <c r="E702" s="56">
        <f>SUM(E678,E634,E554,E498,E444,E420,E350,E302,E278,E244,E204,E132,E76,E8)</f>
        <v>16340825.800000001</v>
      </c>
      <c r="F702" s="56">
        <f>SUM(F678,F634,F554,F498,F444,F420,F350,F302,F278,F244,F204,F132,F76,F8)</f>
        <v>16078054.400000002</v>
      </c>
      <c r="G702" s="56">
        <f>SUM(G678,G634,G554,G498,G444,G420,G350,G302,G278,G244,G204,G132,G76,G8)</f>
        <v>15694734.699999999</v>
      </c>
      <c r="H702" s="55">
        <f t="shared" si="72"/>
        <v>96.046153922037391</v>
      </c>
      <c r="I702" s="30"/>
      <c r="J702" s="17">
        <f>E702-F702</f>
        <v>262771.39999999851</v>
      </c>
      <c r="K702" s="34"/>
      <c r="L702" s="11"/>
      <c r="M702" s="34"/>
      <c r="N702" s="34"/>
      <c r="O702" s="11"/>
    </row>
    <row r="703" spans="1:15" ht="18.75" customHeight="1" x14ac:dyDescent="0.25">
      <c r="A703" s="68"/>
      <c r="B703" s="73"/>
      <c r="C703" s="73"/>
      <c r="D703" s="46" t="s">
        <v>2</v>
      </c>
      <c r="E703" s="56">
        <f>E679+E635+E555+E499+E445+E421+E351+E303+E279+E245+E205+E133+E77+E9</f>
        <v>9635212.5000000019</v>
      </c>
      <c r="F703" s="56">
        <f>F679+F635+F555+F499+F445+F421+F351+F303+F279+F245+F205+F133+F77+F9</f>
        <v>9635212.5000000019</v>
      </c>
      <c r="G703" s="56">
        <f>G679+G635+G555+G499+G445+G421+G351+G303+G279+G245+G205+G133+G77+G9</f>
        <v>9220752.4000000004</v>
      </c>
      <c r="H703" s="55">
        <f t="shared" si="72"/>
        <v>95.698485113846715</v>
      </c>
      <c r="I703" s="30"/>
      <c r="J703" s="17">
        <f t="shared" si="77"/>
        <v>0</v>
      </c>
      <c r="K703" s="34"/>
      <c r="L703" s="18">
        <f>F703-G703</f>
        <v>414460.10000000149</v>
      </c>
      <c r="M703" s="34"/>
      <c r="N703" s="34"/>
      <c r="O703" s="11"/>
    </row>
    <row r="704" spans="1:15" ht="18.75" customHeight="1" x14ac:dyDescent="0.25">
      <c r="A704" s="68"/>
      <c r="B704" s="73"/>
      <c r="C704" s="73"/>
      <c r="D704" s="46" t="s">
        <v>3</v>
      </c>
      <c r="E704" s="56">
        <f>E680+E636+E556+E500+E446+E422+E352+E304+E280+E246+E206+E134+E78+E10</f>
        <v>5534968.3000000007</v>
      </c>
      <c r="F704" s="56">
        <f>F680+F636+F556+F500+F446+F422+F352+F304+F280+F246+F206+F134+F78+F10</f>
        <v>5534968.3000000007</v>
      </c>
      <c r="G704" s="56">
        <f>G10+G78+G134+G206+G246+G280+G304+G352+G422+G446+G500+G556+G636+G680</f>
        <v>5293673.9999999991</v>
      </c>
      <c r="H704" s="55">
        <f t="shared" si="72"/>
        <v>95.640547751646537</v>
      </c>
      <c r="I704" s="29"/>
      <c r="J704" s="17">
        <f t="shared" si="77"/>
        <v>0</v>
      </c>
      <c r="K704" s="34"/>
      <c r="L704" s="18">
        <f>F704-G704</f>
        <v>241294.30000000168</v>
      </c>
      <c r="M704" s="34"/>
      <c r="N704" s="34"/>
      <c r="O704" s="11"/>
    </row>
    <row r="705" spans="1:15" ht="16.5" customHeight="1" x14ac:dyDescent="0.25">
      <c r="A705" s="68"/>
      <c r="B705" s="73"/>
      <c r="C705" s="73"/>
      <c r="D705" s="46" t="s">
        <v>18</v>
      </c>
      <c r="E705" s="56">
        <f>E681+E637+E557+E501+E447+E423+E353+E305+E281+E247+E207+E135+E79+E11</f>
        <v>863172.70000000007</v>
      </c>
      <c r="F705" s="56">
        <f>F681+F637+F557+F501+F447+F423+F353+F305+F281+F247+F207+F135+F79+F11</f>
        <v>907873.6</v>
      </c>
      <c r="G705" s="56">
        <f>G11+G79+G135+G207+G247+G281+G305+G353+G423+G447+G501+G557+G637+G681</f>
        <v>858787.1</v>
      </c>
      <c r="H705" s="55">
        <f t="shared" si="72"/>
        <v>99.491920909917553</v>
      </c>
      <c r="I705" s="29"/>
      <c r="J705" s="17">
        <f>E705-F705</f>
        <v>-44700.899999999907</v>
      </c>
      <c r="K705" s="11"/>
      <c r="L705" s="18">
        <f>F705-G705</f>
        <v>49086.5</v>
      </c>
      <c r="M705" s="11"/>
      <c r="N705" s="11"/>
      <c r="O705" s="11"/>
    </row>
    <row r="706" spans="1:15" ht="16.5" hidden="1" customHeight="1" x14ac:dyDescent="0.25">
      <c r="A706" s="68"/>
      <c r="B706" s="73"/>
      <c r="C706" s="73"/>
      <c r="D706" s="46" t="s">
        <v>1</v>
      </c>
      <c r="E706" s="56">
        <f>E707+E708+E709</f>
        <v>185078.9</v>
      </c>
      <c r="F706" s="56">
        <f>F707+F708+F709</f>
        <v>185078.8</v>
      </c>
      <c r="G706" s="56">
        <f>G707+G708+G709</f>
        <v>173619.5</v>
      </c>
      <c r="J706" s="17">
        <f>E706-F706</f>
        <v>0.10000000000582077</v>
      </c>
    </row>
    <row r="707" spans="1:15" ht="16.5" hidden="1" customHeight="1" x14ac:dyDescent="0.25">
      <c r="A707" s="68"/>
      <c r="B707" s="73"/>
      <c r="C707" s="73"/>
      <c r="D707" s="46" t="s">
        <v>2</v>
      </c>
      <c r="E707" s="56">
        <v>185078.9</v>
      </c>
      <c r="F707" s="56">
        <v>185078.8</v>
      </c>
      <c r="G707" s="56">
        <v>173619.5</v>
      </c>
      <c r="J707" s="17">
        <f t="shared" si="77"/>
        <v>0.10000000000582077</v>
      </c>
      <c r="L707" s="18">
        <f>F707-G707</f>
        <v>11459.299999999988</v>
      </c>
    </row>
    <row r="708" spans="1:15" ht="16.5" hidden="1" customHeight="1" x14ac:dyDescent="0.25">
      <c r="A708" s="68"/>
      <c r="B708" s="73"/>
      <c r="C708" s="73"/>
      <c r="D708" s="46" t="s">
        <v>3</v>
      </c>
      <c r="E708" s="56">
        <v>0</v>
      </c>
      <c r="F708" s="56">
        <v>0</v>
      </c>
      <c r="G708" s="56">
        <v>0</v>
      </c>
      <c r="J708" s="17">
        <f t="shared" si="77"/>
        <v>0</v>
      </c>
      <c r="L708" s="18">
        <f>F708-G708</f>
        <v>0</v>
      </c>
    </row>
    <row r="709" spans="1:15" ht="16.5" hidden="1" customHeight="1" x14ac:dyDescent="0.25">
      <c r="A709" s="68"/>
      <c r="B709" s="73"/>
      <c r="C709" s="73"/>
      <c r="D709" s="46" t="s">
        <v>18</v>
      </c>
      <c r="E709" s="56">
        <v>0</v>
      </c>
      <c r="F709" s="56">
        <v>0</v>
      </c>
      <c r="G709" s="56">
        <v>0</v>
      </c>
      <c r="J709" s="17">
        <f t="shared" si="77"/>
        <v>0</v>
      </c>
      <c r="L709" s="18">
        <f>F709-G709</f>
        <v>0</v>
      </c>
    </row>
    <row r="710" spans="1:15" ht="16.5" hidden="1" customHeight="1" x14ac:dyDescent="0.25">
      <c r="A710" s="68"/>
      <c r="B710" s="73"/>
      <c r="C710" s="73"/>
      <c r="D710" s="57" t="s">
        <v>1</v>
      </c>
      <c r="E710" s="58">
        <f t="shared" ref="E710:G713" si="78">E702+E706</f>
        <v>16525904.700000001</v>
      </c>
      <c r="F710" s="58">
        <f t="shared" si="78"/>
        <v>16263133.200000003</v>
      </c>
      <c r="G710" s="58">
        <f t="shared" si="78"/>
        <v>15868354.199999999</v>
      </c>
      <c r="H710" s="72" t="s">
        <v>108</v>
      </c>
      <c r="J710" s="17">
        <f>E710-F710</f>
        <v>262771.49999999814</v>
      </c>
    </row>
    <row r="711" spans="1:15" ht="16.5" hidden="1" customHeight="1" x14ac:dyDescent="0.25">
      <c r="A711" s="68"/>
      <c r="B711" s="73"/>
      <c r="C711" s="73"/>
      <c r="D711" s="57" t="s">
        <v>2</v>
      </c>
      <c r="E711" s="58">
        <f t="shared" si="78"/>
        <v>9820291.4000000022</v>
      </c>
      <c r="F711" s="58">
        <f t="shared" si="78"/>
        <v>9820291.3000000026</v>
      </c>
      <c r="G711" s="58">
        <f t="shared" si="78"/>
        <v>9394371.9000000004</v>
      </c>
      <c r="H711" s="72"/>
      <c r="J711" s="17">
        <f t="shared" si="77"/>
        <v>9.999999962747097E-2</v>
      </c>
      <c r="L711" s="18">
        <f>F711-G711</f>
        <v>425919.40000000224</v>
      </c>
    </row>
    <row r="712" spans="1:15" ht="16.5" hidden="1" customHeight="1" x14ac:dyDescent="0.25">
      <c r="A712" s="68"/>
      <c r="B712" s="73"/>
      <c r="C712" s="73"/>
      <c r="D712" s="57" t="s">
        <v>3</v>
      </c>
      <c r="E712" s="58">
        <f t="shared" si="78"/>
        <v>5534968.3000000007</v>
      </c>
      <c r="F712" s="58">
        <f t="shared" si="78"/>
        <v>5534968.3000000007</v>
      </c>
      <c r="G712" s="58">
        <f t="shared" si="78"/>
        <v>5293673.9999999991</v>
      </c>
      <c r="H712" s="72"/>
      <c r="J712" s="17">
        <f t="shared" si="77"/>
        <v>0</v>
      </c>
      <c r="L712" s="18">
        <f>F712-G712</f>
        <v>241294.30000000168</v>
      </c>
    </row>
    <row r="713" spans="1:15" ht="16.5" hidden="1" customHeight="1" x14ac:dyDescent="0.25">
      <c r="A713" s="68"/>
      <c r="B713" s="73"/>
      <c r="C713" s="73"/>
      <c r="D713" s="57" t="s">
        <v>18</v>
      </c>
      <c r="E713" s="58">
        <f t="shared" si="78"/>
        <v>863172.70000000007</v>
      </c>
      <c r="F713" s="58">
        <f t="shared" si="78"/>
        <v>907873.6</v>
      </c>
      <c r="G713" s="58">
        <f t="shared" si="78"/>
        <v>858787.1</v>
      </c>
      <c r="H713" s="72"/>
      <c r="J713" s="17">
        <f>E713-F713</f>
        <v>-44700.899999999907</v>
      </c>
      <c r="L713" s="18">
        <f>F713-G713</f>
        <v>49086.5</v>
      </c>
    </row>
    <row r="714" spans="1:15" ht="15" hidden="1" customHeight="1" x14ac:dyDescent="0.25">
      <c r="A714" s="68"/>
      <c r="B714" s="73"/>
      <c r="C714" s="73"/>
      <c r="D714" s="46"/>
      <c r="E714" s="56">
        <f t="shared" ref="E714:G717" si="79">E682+E638+E558+E502+E448+E424+E354+E306+E282+E248+E208+E136+E80+E12</f>
        <v>16033353.5</v>
      </c>
      <c r="F714" s="56">
        <f t="shared" si="79"/>
        <v>16078054.400000002</v>
      </c>
      <c r="G714" s="56">
        <f t="shared" si="79"/>
        <v>15373213.5</v>
      </c>
      <c r="I714" s="15"/>
      <c r="J714" s="17"/>
      <c r="L714" s="18"/>
    </row>
    <row r="715" spans="1:15" ht="15" hidden="1" customHeight="1" x14ac:dyDescent="0.25">
      <c r="A715" s="68"/>
      <c r="B715" s="73"/>
      <c r="C715" s="73"/>
      <c r="D715" s="46"/>
      <c r="E715" s="56">
        <f t="shared" si="79"/>
        <v>9635212.5</v>
      </c>
      <c r="F715" s="56">
        <f t="shared" si="79"/>
        <v>9635212.5</v>
      </c>
      <c r="G715" s="56">
        <f t="shared" si="79"/>
        <v>9220752.4000000004</v>
      </c>
      <c r="I715" s="15"/>
      <c r="J715" s="17"/>
      <c r="L715" s="18"/>
    </row>
    <row r="716" spans="1:15" ht="15" hidden="1" customHeight="1" x14ac:dyDescent="0.25">
      <c r="A716" s="68"/>
      <c r="B716" s="73"/>
      <c r="C716" s="73"/>
      <c r="D716" s="46"/>
      <c r="E716" s="56">
        <f t="shared" si="79"/>
        <v>5534968.3000000007</v>
      </c>
      <c r="F716" s="56">
        <f t="shared" si="79"/>
        <v>5534968.3000000007</v>
      </c>
      <c r="G716" s="56">
        <f t="shared" si="79"/>
        <v>5293674</v>
      </c>
      <c r="I716" s="15"/>
      <c r="J716" s="17"/>
      <c r="L716" s="18"/>
    </row>
    <row r="717" spans="1:15" ht="15" hidden="1" customHeight="1" x14ac:dyDescent="0.25">
      <c r="A717" s="68"/>
      <c r="B717" s="73"/>
      <c r="C717" s="73"/>
      <c r="D717" s="46"/>
      <c r="E717" s="56">
        <f t="shared" si="79"/>
        <v>863172.70000000007</v>
      </c>
      <c r="F717" s="56">
        <f t="shared" si="79"/>
        <v>907873.6</v>
      </c>
      <c r="G717" s="56">
        <f t="shared" si="79"/>
        <v>858787.1</v>
      </c>
      <c r="I717" s="15"/>
      <c r="J717" s="17"/>
      <c r="L717" s="18"/>
    </row>
    <row r="718" spans="1:15" ht="15" hidden="1" customHeight="1" x14ac:dyDescent="0.25">
      <c r="A718" s="68"/>
      <c r="B718" s="73"/>
      <c r="C718" s="73"/>
      <c r="D718" s="46"/>
      <c r="E718" s="56">
        <f t="shared" ref="E718:G721" si="80">E702-E714+E706</f>
        <v>492551.20000000077</v>
      </c>
      <c r="F718" s="56">
        <f t="shared" si="80"/>
        <v>185078.8</v>
      </c>
      <c r="G718" s="56">
        <f t="shared" si="80"/>
        <v>495140.69999999925</v>
      </c>
      <c r="I718" s="15"/>
      <c r="J718" s="17"/>
      <c r="L718" s="18"/>
    </row>
    <row r="719" spans="1:15" ht="15" hidden="1" customHeight="1" x14ac:dyDescent="0.25">
      <c r="A719" s="68"/>
      <c r="B719" s="73"/>
      <c r="C719" s="73"/>
      <c r="D719" s="46"/>
      <c r="E719" s="56">
        <f t="shared" si="80"/>
        <v>185078.90000000186</v>
      </c>
      <c r="F719" s="56">
        <f t="shared" si="80"/>
        <v>185078.80000000185</v>
      </c>
      <c r="G719" s="56">
        <f t="shared" si="80"/>
        <v>173619.5</v>
      </c>
      <c r="I719" s="15"/>
      <c r="J719" s="17"/>
      <c r="L719" s="18"/>
    </row>
    <row r="720" spans="1:15" ht="15" hidden="1" customHeight="1" x14ac:dyDescent="0.25">
      <c r="A720" s="68"/>
      <c r="B720" s="73"/>
      <c r="C720" s="73"/>
      <c r="D720" s="46"/>
      <c r="E720" s="56">
        <f t="shared" si="80"/>
        <v>0</v>
      </c>
      <c r="F720" s="56">
        <f t="shared" si="80"/>
        <v>0</v>
      </c>
      <c r="G720" s="56">
        <f t="shared" si="80"/>
        <v>-9.3132257461547852E-10</v>
      </c>
      <c r="I720" s="15"/>
      <c r="J720" s="17"/>
      <c r="L720" s="18"/>
    </row>
    <row r="721" spans="1:12" ht="15" hidden="1" customHeight="1" x14ac:dyDescent="0.25">
      <c r="A721" s="68"/>
      <c r="B721" s="73"/>
      <c r="C721" s="73"/>
      <c r="D721" s="59"/>
      <c r="E721" s="60">
        <f t="shared" si="80"/>
        <v>0</v>
      </c>
      <c r="F721" s="60">
        <f t="shared" si="80"/>
        <v>0</v>
      </c>
      <c r="G721" s="60">
        <f t="shared" si="80"/>
        <v>0</v>
      </c>
      <c r="I721" s="15"/>
      <c r="J721" s="17"/>
      <c r="L721" s="18"/>
    </row>
    <row r="722" spans="1:12" ht="15" customHeight="1" x14ac:dyDescent="0.25">
      <c r="A722" s="68"/>
      <c r="B722" s="73"/>
      <c r="C722" s="73"/>
      <c r="D722" s="46" t="s">
        <v>113</v>
      </c>
      <c r="E722" s="56">
        <v>307472.3</v>
      </c>
      <c r="F722" s="56"/>
      <c r="G722" s="56">
        <v>321521.2</v>
      </c>
      <c r="H722" s="55">
        <f>G722/E722*100</f>
        <v>104.56915956331676</v>
      </c>
      <c r="I722" s="15"/>
      <c r="J722" s="17"/>
      <c r="L722" s="18"/>
    </row>
    <row r="723" spans="1:12" ht="16.5" customHeight="1" x14ac:dyDescent="0.25">
      <c r="B723" s="40"/>
      <c r="J723" s="17"/>
    </row>
    <row r="724" spans="1:12" ht="16.5" customHeight="1" x14ac:dyDescent="0.25">
      <c r="D724" s="64"/>
      <c r="E724" s="65"/>
      <c r="F724" s="65"/>
      <c r="G724" s="65"/>
    </row>
    <row r="725" spans="1:12" ht="16.5" customHeight="1" x14ac:dyDescent="0.25">
      <c r="D725" s="64"/>
      <c r="E725" s="65"/>
      <c r="F725" s="65"/>
      <c r="G725" s="65"/>
    </row>
    <row r="726" spans="1:12" ht="16.5" customHeight="1" x14ac:dyDescent="0.25">
      <c r="D726" s="64"/>
      <c r="E726" s="65"/>
      <c r="F726" s="65"/>
      <c r="G726" s="65"/>
    </row>
    <row r="727" spans="1:12" x14ac:dyDescent="0.25">
      <c r="D727" s="64"/>
      <c r="E727" s="65"/>
      <c r="F727" s="65"/>
      <c r="G727" s="65"/>
    </row>
    <row r="728" spans="1:12" x14ac:dyDescent="0.25">
      <c r="D728" s="64"/>
      <c r="E728" s="65"/>
      <c r="F728" s="65"/>
      <c r="G728" s="65"/>
    </row>
    <row r="729" spans="1:12" x14ac:dyDescent="0.25">
      <c r="D729" s="64"/>
      <c r="E729" s="65"/>
      <c r="F729" s="65"/>
      <c r="G729" s="65"/>
    </row>
    <row r="730" spans="1:12" x14ac:dyDescent="0.25">
      <c r="D730" s="64"/>
      <c r="E730" s="65"/>
      <c r="F730" s="65"/>
      <c r="G730" s="65"/>
    </row>
    <row r="731" spans="1:12" x14ac:dyDescent="0.25">
      <c r="D731" s="64"/>
      <c r="E731" s="65"/>
      <c r="F731" s="65"/>
      <c r="G731" s="65"/>
    </row>
    <row r="732" spans="1:12" x14ac:dyDescent="0.25">
      <c r="D732" s="64"/>
      <c r="E732" s="65"/>
      <c r="F732" s="65"/>
      <c r="G732" s="65"/>
    </row>
    <row r="733" spans="1:12" s="18" customFormat="1" x14ac:dyDescent="0.25">
      <c r="A733" s="45"/>
      <c r="B733" s="12"/>
      <c r="C733" s="31"/>
      <c r="D733" s="64"/>
      <c r="E733" s="65"/>
      <c r="F733" s="65"/>
      <c r="G733" s="65"/>
      <c r="H733" s="53"/>
      <c r="I733" s="14"/>
    </row>
    <row r="734" spans="1:12" s="18" customFormat="1" x14ac:dyDescent="0.25">
      <c r="A734" s="45"/>
      <c r="B734" s="12"/>
      <c r="C734" s="31"/>
      <c r="D734" s="64"/>
      <c r="E734" s="65"/>
      <c r="F734" s="65"/>
      <c r="G734" s="65"/>
      <c r="H734" s="53"/>
      <c r="I734" s="14"/>
    </row>
    <row r="735" spans="1:12" s="18" customFormat="1" x14ac:dyDescent="0.25">
      <c r="A735" s="45"/>
      <c r="B735" s="12"/>
      <c r="C735" s="31"/>
      <c r="D735" s="64"/>
      <c r="E735" s="62"/>
      <c r="F735" s="62"/>
      <c r="G735" s="63"/>
      <c r="H735" s="53"/>
      <c r="I735" s="14"/>
    </row>
    <row r="736" spans="1:12" s="18" customFormat="1" x14ac:dyDescent="0.25">
      <c r="A736" s="45"/>
      <c r="B736" s="12"/>
      <c r="C736" s="31"/>
      <c r="D736" s="64"/>
      <c r="E736" s="62"/>
      <c r="F736" s="62"/>
      <c r="G736" s="62"/>
      <c r="H736" s="53"/>
      <c r="I736" s="14"/>
    </row>
    <row r="737" spans="1:9" s="18" customFormat="1" x14ac:dyDescent="0.25">
      <c r="A737" s="45"/>
      <c r="B737" s="12"/>
      <c r="C737" s="31"/>
      <c r="D737" s="64"/>
      <c r="E737" s="62"/>
      <c r="F737" s="62"/>
      <c r="G737" s="63"/>
      <c r="H737" s="53"/>
      <c r="I737" s="14"/>
    </row>
    <row r="738" spans="1:9" s="18" customFormat="1" ht="15" hidden="1" customHeight="1" x14ac:dyDescent="0.25">
      <c r="A738" s="45"/>
      <c r="B738" s="12"/>
      <c r="C738" s="15"/>
      <c r="D738" s="61"/>
      <c r="E738" s="62"/>
      <c r="F738" s="62"/>
      <c r="G738" s="63"/>
      <c r="H738" s="53"/>
    </row>
    <row r="739" spans="1:9" ht="15" hidden="1" customHeight="1" x14ac:dyDescent="0.25">
      <c r="C739" s="15"/>
      <c r="I739" s="15"/>
    </row>
    <row r="740" spans="1:9" s="18" customFormat="1" ht="15" hidden="1" customHeight="1" x14ac:dyDescent="0.25">
      <c r="A740" s="45"/>
      <c r="B740" s="12"/>
      <c r="C740" s="15"/>
      <c r="D740" s="46"/>
      <c r="E740" s="62"/>
      <c r="F740" s="62"/>
      <c r="G740" s="62"/>
      <c r="H740" s="53"/>
    </row>
    <row r="741" spans="1:9" s="18" customFormat="1" ht="15" hidden="1" customHeight="1" x14ac:dyDescent="0.25">
      <c r="A741" s="45"/>
      <c r="B741" s="12"/>
      <c r="C741" s="15"/>
      <c r="D741" s="46"/>
      <c r="E741" s="62"/>
      <c r="F741" s="62"/>
      <c r="G741" s="62"/>
      <c r="H741" s="53"/>
    </row>
    <row r="742" spans="1:9" s="18" customFormat="1" ht="15" hidden="1" customHeight="1" x14ac:dyDescent="0.25">
      <c r="A742" s="45"/>
      <c r="B742" s="12"/>
      <c r="C742" s="15"/>
      <c r="D742" s="46"/>
      <c r="E742" s="62"/>
      <c r="F742" s="62"/>
      <c r="G742" s="62"/>
      <c r="H742" s="53"/>
    </row>
    <row r="743" spans="1:9" s="18" customFormat="1" ht="15" hidden="1" customHeight="1" x14ac:dyDescent="0.25">
      <c r="A743" s="45"/>
      <c r="B743" s="12"/>
      <c r="C743" s="15"/>
      <c r="D743" s="46"/>
      <c r="E743" s="62"/>
      <c r="F743" s="62"/>
      <c r="G743" s="62"/>
      <c r="H743" s="53"/>
    </row>
    <row r="744" spans="1:9" s="18" customFormat="1" ht="15" hidden="1" customHeight="1" x14ac:dyDescent="0.25">
      <c r="A744" s="45"/>
      <c r="B744" s="12"/>
      <c r="C744" s="15"/>
      <c r="D744" s="46"/>
      <c r="E744" s="62"/>
      <c r="F744" s="62"/>
      <c r="G744" s="62"/>
      <c r="H744" s="53"/>
    </row>
    <row r="745" spans="1:9" s="18" customFormat="1" ht="15" hidden="1" customHeight="1" x14ac:dyDescent="0.25">
      <c r="A745" s="45"/>
      <c r="B745" s="12"/>
      <c r="C745" s="15"/>
      <c r="D745" s="46"/>
      <c r="E745" s="62"/>
      <c r="F745" s="62"/>
      <c r="G745" s="62"/>
      <c r="H745" s="53"/>
    </row>
    <row r="746" spans="1:9" s="18" customFormat="1" ht="15" hidden="1" customHeight="1" x14ac:dyDescent="0.25">
      <c r="A746" s="45"/>
      <c r="B746" s="12"/>
      <c r="C746" s="15"/>
      <c r="D746" s="46"/>
      <c r="E746" s="62"/>
      <c r="F746" s="62"/>
      <c r="G746" s="62"/>
      <c r="H746" s="53"/>
    </row>
    <row r="747" spans="1:9" s="18" customFormat="1" ht="15" hidden="1" customHeight="1" x14ac:dyDescent="0.25">
      <c r="A747" s="45"/>
      <c r="B747" s="12"/>
      <c r="C747" s="15"/>
      <c r="D747" s="46"/>
      <c r="E747" s="62"/>
      <c r="F747" s="62"/>
      <c r="G747" s="62"/>
      <c r="H747" s="53"/>
    </row>
    <row r="748" spans="1:9" ht="15" hidden="1" customHeight="1" x14ac:dyDescent="0.25">
      <c r="C748" s="15"/>
      <c r="I748" s="15"/>
    </row>
    <row r="749" spans="1:9" ht="15" hidden="1" customHeight="1" x14ac:dyDescent="0.25">
      <c r="C749" s="15"/>
      <c r="I749" s="15"/>
    </row>
    <row r="750" spans="1:9" ht="15" hidden="1" customHeight="1" x14ac:dyDescent="0.25">
      <c r="C750" s="15"/>
      <c r="I750" s="15"/>
    </row>
    <row r="751" spans="1:9" ht="15" hidden="1" customHeight="1" x14ac:dyDescent="0.25">
      <c r="C751" s="15">
        <v>4970</v>
      </c>
      <c r="D751" s="66" t="s">
        <v>27</v>
      </c>
      <c r="E751" s="67"/>
      <c r="F751" s="67"/>
      <c r="I751" s="15"/>
    </row>
    <row r="752" spans="1:9" ht="15" hidden="1" customHeight="1" x14ac:dyDescent="0.25">
      <c r="C752" s="15">
        <v>5550</v>
      </c>
      <c r="D752" s="66" t="s">
        <v>28</v>
      </c>
      <c r="E752" s="67"/>
      <c r="F752" s="67"/>
      <c r="I752" s="15"/>
    </row>
    <row r="753" spans="3:9" ht="15" hidden="1" customHeight="1" x14ac:dyDescent="0.25">
      <c r="C753" s="15">
        <v>5150</v>
      </c>
      <c r="D753" s="66" t="s">
        <v>29</v>
      </c>
      <c r="E753" s="67"/>
      <c r="F753" s="67"/>
      <c r="I753" s="15"/>
    </row>
  </sheetData>
  <autoFilter ref="A7:N726"/>
  <mergeCells count="273">
    <mergeCell ref="G1:H1"/>
    <mergeCell ref="G2:H2"/>
    <mergeCell ref="A3:H3"/>
    <mergeCell ref="B702:C722"/>
    <mergeCell ref="A702:A722"/>
    <mergeCell ref="B498:C501"/>
    <mergeCell ref="B8:C11"/>
    <mergeCell ref="B76:C79"/>
    <mergeCell ref="B132:C135"/>
    <mergeCell ref="B204:C207"/>
    <mergeCell ref="B244:C256"/>
    <mergeCell ref="B278:C281"/>
    <mergeCell ref="B302:C305"/>
    <mergeCell ref="B350:C362"/>
    <mergeCell ref="B420:C423"/>
    <mergeCell ref="B444:C460"/>
    <mergeCell ref="B554:C557"/>
    <mergeCell ref="B634:C637"/>
    <mergeCell ref="B678:C681"/>
    <mergeCell ref="C28:C31"/>
    <mergeCell ref="C40:C43"/>
    <mergeCell ref="C36:C39"/>
    <mergeCell ref="B32:B43"/>
    <mergeCell ref="B44:B55"/>
    <mergeCell ref="C120:C123"/>
    <mergeCell ref="C116:C119"/>
    <mergeCell ref="C108:C111"/>
    <mergeCell ref="B112:B131"/>
    <mergeCell ref="C236:C239"/>
    <mergeCell ref="C266:C269"/>
    <mergeCell ref="C322:C325"/>
    <mergeCell ref="C318:C321"/>
    <mergeCell ref="B257:B269"/>
    <mergeCell ref="C290:C293"/>
    <mergeCell ref="C294:C297"/>
    <mergeCell ref="C298:C301"/>
    <mergeCell ref="B20:B31"/>
    <mergeCell ref="C128:C131"/>
    <mergeCell ref="B176:B195"/>
    <mergeCell ref="B108:B111"/>
    <mergeCell ref="B196:B199"/>
    <mergeCell ref="B240:B243"/>
    <mergeCell ref="B432:B435"/>
    <mergeCell ref="C48:C51"/>
    <mergeCell ref="C52:C55"/>
    <mergeCell ref="B56:B59"/>
    <mergeCell ref="C56:C59"/>
    <mergeCell ref="B60:B63"/>
    <mergeCell ref="C60:C63"/>
    <mergeCell ref="B64:B67"/>
    <mergeCell ref="C64:C67"/>
    <mergeCell ref="B68:B71"/>
    <mergeCell ref="C68:C71"/>
    <mergeCell ref="B72:B75"/>
    <mergeCell ref="C72:C75"/>
    <mergeCell ref="B160:B175"/>
    <mergeCell ref="C96:C99"/>
    <mergeCell ref="C100:C103"/>
    <mergeCell ref="C24:C27"/>
    <mergeCell ref="C124:C127"/>
    <mergeCell ref="A342:A345"/>
    <mergeCell ref="C104:C107"/>
    <mergeCell ref="B92:B107"/>
    <mergeCell ref="B88:B91"/>
    <mergeCell ref="B216:B227"/>
    <mergeCell ref="B274:B277"/>
    <mergeCell ref="B144:B159"/>
    <mergeCell ref="B228:B231"/>
    <mergeCell ref="B232:B235"/>
    <mergeCell ref="B236:B239"/>
    <mergeCell ref="C240:C243"/>
    <mergeCell ref="C262:C265"/>
    <mergeCell ref="C270:C273"/>
    <mergeCell ref="B270:B273"/>
    <mergeCell ref="C274:C277"/>
    <mergeCell ref="C192:C195"/>
    <mergeCell ref="C196:C199"/>
    <mergeCell ref="C200:C203"/>
    <mergeCell ref="B200:B203"/>
    <mergeCell ref="C220:C223"/>
    <mergeCell ref="C224:C227"/>
    <mergeCell ref="C232:C235"/>
    <mergeCell ref="C228:C231"/>
    <mergeCell ref="C88:C91"/>
    <mergeCell ref="C666:C669"/>
    <mergeCell ref="C670:C673"/>
    <mergeCell ref="C574:C577"/>
    <mergeCell ref="A674:A677"/>
    <mergeCell ref="B290:B293"/>
    <mergeCell ref="B294:B297"/>
    <mergeCell ref="B298:B301"/>
    <mergeCell ref="B396:B399"/>
    <mergeCell ref="B412:B415"/>
    <mergeCell ref="B346:B349"/>
    <mergeCell ref="B375:B386"/>
    <mergeCell ref="B400:B411"/>
    <mergeCell ref="B314:B325"/>
    <mergeCell ref="B326:B337"/>
    <mergeCell ref="B342:B345"/>
    <mergeCell ref="B416:B419"/>
    <mergeCell ref="B338:B341"/>
    <mergeCell ref="B387:B391"/>
    <mergeCell ref="A294:A297"/>
    <mergeCell ref="A298:A301"/>
    <mergeCell ref="A302:A305"/>
    <mergeCell ref="A314:A325"/>
    <mergeCell ref="A326:A337"/>
    <mergeCell ref="A338:A341"/>
    <mergeCell ref="C578:C581"/>
    <mergeCell ref="C570:C573"/>
    <mergeCell ref="C606:C609"/>
    <mergeCell ref="B646:B657"/>
    <mergeCell ref="C582:C585"/>
    <mergeCell ref="C586:C589"/>
    <mergeCell ref="C590:C593"/>
    <mergeCell ref="C594:C597"/>
    <mergeCell ref="C598:C601"/>
    <mergeCell ref="C614:C617"/>
    <mergeCell ref="C602:C605"/>
    <mergeCell ref="B566:B629"/>
    <mergeCell ref="B690:B701"/>
    <mergeCell ref="B546:B549"/>
    <mergeCell ref="C698:C701"/>
    <mergeCell ref="B550:B553"/>
    <mergeCell ref="B514:B521"/>
    <mergeCell ref="B522:B545"/>
    <mergeCell ref="C674:C677"/>
    <mergeCell ref="B674:B677"/>
    <mergeCell ref="C618:C621"/>
    <mergeCell ref="C622:C625"/>
    <mergeCell ref="C626:C629"/>
    <mergeCell ref="C610:C613"/>
    <mergeCell ref="C630:C633"/>
    <mergeCell ref="C650:C653"/>
    <mergeCell ref="C654:C657"/>
    <mergeCell ref="C658:C661"/>
    <mergeCell ref="C662:C665"/>
    <mergeCell ref="C694:C697"/>
    <mergeCell ref="B662:B665"/>
    <mergeCell ref="B666:B669"/>
    <mergeCell ref="B670:B673"/>
    <mergeCell ref="B658:B661"/>
    <mergeCell ref="B630:B633"/>
    <mergeCell ref="C518:C521"/>
    <mergeCell ref="C538:C541"/>
    <mergeCell ref="C510:C513"/>
    <mergeCell ref="B482:B485"/>
    <mergeCell ref="B486:B489"/>
    <mergeCell ref="B461:B473"/>
    <mergeCell ref="B363:B374"/>
    <mergeCell ref="B490:B493"/>
    <mergeCell ref="B494:B497"/>
    <mergeCell ref="B474:B477"/>
    <mergeCell ref="B478:B481"/>
    <mergeCell ref="C461:C465"/>
    <mergeCell ref="B436:B439"/>
    <mergeCell ref="B440:B443"/>
    <mergeCell ref="C404:C407"/>
    <mergeCell ref="C408:C411"/>
    <mergeCell ref="C432:C435"/>
    <mergeCell ref="C436:C439"/>
    <mergeCell ref="C440:C443"/>
    <mergeCell ref="C387:C391"/>
    <mergeCell ref="B510:B513"/>
    <mergeCell ref="C514:C517"/>
    <mergeCell ref="C494:C497"/>
    <mergeCell ref="C478:C481"/>
    <mergeCell ref="C474:C477"/>
    <mergeCell ref="C334:C337"/>
    <mergeCell ref="C330:C333"/>
    <mergeCell ref="C416:C419"/>
    <mergeCell ref="C152:C155"/>
    <mergeCell ref="C148:C151"/>
    <mergeCell ref="C156:C159"/>
    <mergeCell ref="C164:C167"/>
    <mergeCell ref="C168:C171"/>
    <mergeCell ref="C172:C175"/>
    <mergeCell ref="C180:C183"/>
    <mergeCell ref="C184:C187"/>
    <mergeCell ref="C188:C191"/>
    <mergeCell ref="C338:C341"/>
    <mergeCell ref="C342:C345"/>
    <mergeCell ref="C346:C349"/>
    <mergeCell ref="A196:A199"/>
    <mergeCell ref="A200:A203"/>
    <mergeCell ref="A204:A207"/>
    <mergeCell ref="A216:A227"/>
    <mergeCell ref="A228:A231"/>
    <mergeCell ref="H710:H713"/>
    <mergeCell ref="B392:B395"/>
    <mergeCell ref="C392:C395"/>
    <mergeCell ref="C482:C485"/>
    <mergeCell ref="C486:C489"/>
    <mergeCell ref="C490:C493"/>
    <mergeCell ref="C367:C370"/>
    <mergeCell ref="C371:C374"/>
    <mergeCell ref="C379:C382"/>
    <mergeCell ref="C383:C386"/>
    <mergeCell ref="C396:C399"/>
    <mergeCell ref="C546:C549"/>
    <mergeCell ref="C550:C553"/>
    <mergeCell ref="C412:C415"/>
    <mergeCell ref="C542:C545"/>
    <mergeCell ref="C534:C537"/>
    <mergeCell ref="C530:C533"/>
    <mergeCell ref="C466:C469"/>
    <mergeCell ref="C470:C473"/>
    <mergeCell ref="A76:A79"/>
    <mergeCell ref="A88:A91"/>
    <mergeCell ref="A92:A107"/>
    <mergeCell ref="A108:A111"/>
    <mergeCell ref="A112:A131"/>
    <mergeCell ref="A132:A135"/>
    <mergeCell ref="A144:A159"/>
    <mergeCell ref="A160:A175"/>
    <mergeCell ref="A176:A195"/>
    <mergeCell ref="A8:A11"/>
    <mergeCell ref="A20:A31"/>
    <mergeCell ref="A32:A43"/>
    <mergeCell ref="A44:A55"/>
    <mergeCell ref="A56:A59"/>
    <mergeCell ref="A60:A63"/>
    <mergeCell ref="A64:A67"/>
    <mergeCell ref="A68:A71"/>
    <mergeCell ref="A72:A75"/>
    <mergeCell ref="A232:A235"/>
    <mergeCell ref="A236:A239"/>
    <mergeCell ref="A240:A243"/>
    <mergeCell ref="A244:A256"/>
    <mergeCell ref="A257:A269"/>
    <mergeCell ref="A270:A273"/>
    <mergeCell ref="A274:A277"/>
    <mergeCell ref="A278:A281"/>
    <mergeCell ref="A290:A293"/>
    <mergeCell ref="A346:A349"/>
    <mergeCell ref="A350:A362"/>
    <mergeCell ref="A363:A374"/>
    <mergeCell ref="A375:A386"/>
    <mergeCell ref="A387:A391"/>
    <mergeCell ref="A392:A395"/>
    <mergeCell ref="A396:A399"/>
    <mergeCell ref="A400:A411"/>
    <mergeCell ref="A412:A415"/>
    <mergeCell ref="A416:A419"/>
    <mergeCell ref="A420:A423"/>
    <mergeCell ref="A432:A435"/>
    <mergeCell ref="A436:A439"/>
    <mergeCell ref="A440:A443"/>
    <mergeCell ref="A444:A460"/>
    <mergeCell ref="A461:A473"/>
    <mergeCell ref="A474:A477"/>
    <mergeCell ref="A478:A481"/>
    <mergeCell ref="A482:A485"/>
    <mergeCell ref="A486:A489"/>
    <mergeCell ref="A490:A493"/>
    <mergeCell ref="A494:A497"/>
    <mergeCell ref="A498:A501"/>
    <mergeCell ref="A510:A513"/>
    <mergeCell ref="A514:A521"/>
    <mergeCell ref="A522:A545"/>
    <mergeCell ref="A546:A549"/>
    <mergeCell ref="A690:A701"/>
    <mergeCell ref="A678:A681"/>
    <mergeCell ref="A550:A553"/>
    <mergeCell ref="A566:A629"/>
    <mergeCell ref="A630:A633"/>
    <mergeCell ref="A634:A637"/>
    <mergeCell ref="A646:A657"/>
    <mergeCell ref="A658:A661"/>
    <mergeCell ref="A662:A665"/>
    <mergeCell ref="A666:A669"/>
    <mergeCell ref="A670:A673"/>
    <mergeCell ref="A554:A557"/>
  </mergeCells>
  <printOptions horizontalCentered="1"/>
  <pageMargins left="1.1811023622047245" right="0.39370078740157483" top="0.78740157480314965" bottom="0.78740157480314965" header="0" footer="0"/>
  <pageSetup paperSize="9" scale="58" firstPageNumber="87" fitToHeight="0" orientation="portrait" useFirstPageNumber="1" r:id="rId1"/>
  <headerFooter alignWithMargins="0">
    <oddHeader>&amp;C&amp;P</oddHeader>
    <evenHeader>&amp;C2</evenHeader>
  </headerFooter>
  <rowBreaks count="7" manualBreakCount="7">
    <brk id="95" max="7" man="1"/>
    <brk id="187" max="7" man="1"/>
    <brk id="281" max="7" man="1"/>
    <brk id="384" max="7" man="1"/>
    <brk id="481" max="7" man="1"/>
    <brk id="577" max="7" man="1"/>
    <brk id="665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98"/>
  <sheetViews>
    <sheetView workbookViewId="0">
      <selection activeCell="B7" sqref="B7:B18"/>
    </sheetView>
  </sheetViews>
  <sheetFormatPr defaultColWidth="8.85546875" defaultRowHeight="12.75" x14ac:dyDescent="0.2"/>
  <cols>
    <col min="1" max="1" width="4" style="2" customWidth="1"/>
    <col min="2" max="2" width="32.7109375" style="2" customWidth="1"/>
    <col min="3" max="3" width="8.140625" style="2" customWidth="1"/>
    <col min="4" max="4" width="6.42578125" style="2" customWidth="1"/>
    <col min="5" max="5" width="19.5703125" style="2" customWidth="1"/>
    <col min="6" max="6" width="27.28515625" style="2" hidden="1" customWidth="1"/>
    <col min="7" max="7" width="29" style="2" customWidth="1"/>
    <col min="8" max="16384" width="8.85546875" style="2"/>
  </cols>
  <sheetData>
    <row r="1" spans="1:8" x14ac:dyDescent="0.2">
      <c r="G1" s="2" t="s">
        <v>21</v>
      </c>
    </row>
    <row r="2" spans="1:8" x14ac:dyDescent="0.2">
      <c r="A2" s="93" t="s">
        <v>112</v>
      </c>
      <c r="B2" s="93"/>
      <c r="C2" s="93"/>
      <c r="D2" s="93"/>
      <c r="E2" s="93"/>
      <c r="F2" s="93"/>
      <c r="G2" s="93"/>
    </row>
    <row r="4" spans="1:8" x14ac:dyDescent="0.2">
      <c r="G4" s="2" t="s">
        <v>22</v>
      </c>
    </row>
    <row r="5" spans="1:8" ht="153" x14ac:dyDescent="0.2">
      <c r="A5" s="2" t="s">
        <v>16</v>
      </c>
      <c r="B5" s="2" t="s">
        <v>14</v>
      </c>
      <c r="C5" s="2" t="s">
        <v>0</v>
      </c>
      <c r="D5" s="2" t="s">
        <v>25</v>
      </c>
      <c r="E5" s="2" t="s">
        <v>111</v>
      </c>
      <c r="F5" s="2" t="s">
        <v>110</v>
      </c>
      <c r="G5" s="2" t="s">
        <v>23</v>
      </c>
    </row>
    <row r="6" spans="1:8" x14ac:dyDescent="0.2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6</v>
      </c>
      <c r="H6" s="2">
        <v>7</v>
      </c>
    </row>
    <row r="7" spans="1:8" ht="38.25" x14ac:dyDescent="0.2">
      <c r="A7" s="2">
        <v>1</v>
      </c>
      <c r="B7" s="2" t="s">
        <v>43</v>
      </c>
      <c r="D7" s="2" t="s">
        <v>1</v>
      </c>
      <c r="E7" s="2">
        <v>8325210.2000000011</v>
      </c>
      <c r="F7" s="2">
        <v>8325210.2000000011</v>
      </c>
      <c r="G7" s="2">
        <v>8310965.3000000007</v>
      </c>
    </row>
    <row r="8" spans="1:8" x14ac:dyDescent="0.2">
      <c r="D8" s="2" t="s">
        <v>2</v>
      </c>
      <c r="E8" s="2">
        <v>3708317.4000000004</v>
      </c>
      <c r="F8" s="2">
        <v>3708317.4000000004</v>
      </c>
      <c r="G8" s="2">
        <v>3696322.2000000011</v>
      </c>
    </row>
    <row r="9" spans="1:8" x14ac:dyDescent="0.2">
      <c r="D9" s="2" t="s">
        <v>3</v>
      </c>
      <c r="E9" s="2">
        <v>4616892.8000000007</v>
      </c>
      <c r="F9" s="2">
        <v>4616892.8000000007</v>
      </c>
      <c r="G9" s="2">
        <v>4614643.0999999996</v>
      </c>
    </row>
    <row r="10" spans="1:8" x14ac:dyDescent="0.2">
      <c r="D10" s="2" t="s">
        <v>18</v>
      </c>
      <c r="E10" s="2">
        <v>0</v>
      </c>
      <c r="F10" s="2">
        <v>0</v>
      </c>
      <c r="G10" s="2">
        <v>0</v>
      </c>
    </row>
    <row r="11" spans="1:8" x14ac:dyDescent="0.2">
      <c r="E11" s="2">
        <v>8325210.2000000011</v>
      </c>
      <c r="F11" s="2">
        <v>8325210.2000000011</v>
      </c>
      <c r="G11" s="2">
        <v>8310965.3000000007</v>
      </c>
    </row>
    <row r="12" spans="1:8" x14ac:dyDescent="0.2">
      <c r="E12" s="2">
        <v>3708317.3999999994</v>
      </c>
      <c r="F12" s="2">
        <v>3708317.3999999994</v>
      </c>
      <c r="G12" s="2">
        <v>3696322.2</v>
      </c>
    </row>
    <row r="13" spans="1:8" x14ac:dyDescent="0.2">
      <c r="E13" s="2">
        <v>4616892.8000000007</v>
      </c>
      <c r="F13" s="2">
        <v>4616892.8000000007</v>
      </c>
      <c r="G13" s="2">
        <v>4614643.0999999996</v>
      </c>
    </row>
    <row r="14" spans="1:8" x14ac:dyDescent="0.2">
      <c r="E14" s="2">
        <v>0</v>
      </c>
      <c r="F14" s="2">
        <v>0</v>
      </c>
      <c r="G14" s="2">
        <v>0</v>
      </c>
    </row>
    <row r="15" spans="1:8" x14ac:dyDescent="0.2">
      <c r="E15" s="2">
        <v>0</v>
      </c>
      <c r="F15" s="2">
        <v>0</v>
      </c>
      <c r="G15" s="2">
        <v>0</v>
      </c>
    </row>
    <row r="16" spans="1:8" x14ac:dyDescent="0.2">
      <c r="E16" s="2">
        <v>0</v>
      </c>
      <c r="F16" s="2">
        <v>0</v>
      </c>
      <c r="G16" s="2">
        <v>0</v>
      </c>
    </row>
    <row r="17" spans="2:7" x14ac:dyDescent="0.2">
      <c r="E17" s="2">
        <v>0</v>
      </c>
      <c r="F17" s="2">
        <v>0</v>
      </c>
      <c r="G17" s="2">
        <v>0</v>
      </c>
    </row>
    <row r="18" spans="2:7" x14ac:dyDescent="0.2">
      <c r="E18" s="2">
        <v>0</v>
      </c>
      <c r="F18" s="2">
        <v>0</v>
      </c>
      <c r="G18" s="2">
        <v>0</v>
      </c>
    </row>
    <row r="19" spans="2:7" ht="38.25" x14ac:dyDescent="0.2">
      <c r="B19" s="2" t="s">
        <v>52</v>
      </c>
      <c r="D19" s="2" t="s">
        <v>1</v>
      </c>
      <c r="E19" s="2">
        <v>526597.9</v>
      </c>
      <c r="F19" s="2">
        <v>526597.9</v>
      </c>
      <c r="G19" s="2">
        <v>514887.8</v>
      </c>
    </row>
    <row r="20" spans="2:7" x14ac:dyDescent="0.2">
      <c r="D20" s="2" t="s">
        <v>2</v>
      </c>
      <c r="E20" s="2">
        <v>526597.9</v>
      </c>
      <c r="F20" s="2">
        <v>526597.9</v>
      </c>
      <c r="G20" s="2">
        <v>514887.8</v>
      </c>
    </row>
    <row r="21" spans="2:7" x14ac:dyDescent="0.2">
      <c r="D21" s="2" t="s">
        <v>3</v>
      </c>
      <c r="E21" s="2">
        <v>0</v>
      </c>
      <c r="F21" s="2">
        <v>0</v>
      </c>
      <c r="G21" s="2">
        <v>0</v>
      </c>
    </row>
    <row r="22" spans="2:7" x14ac:dyDescent="0.2">
      <c r="D22" s="2" t="s">
        <v>18</v>
      </c>
      <c r="E22" s="2">
        <v>0</v>
      </c>
      <c r="F22" s="2">
        <v>0</v>
      </c>
      <c r="G22" s="2">
        <v>0</v>
      </c>
    </row>
    <row r="23" spans="2:7" ht="38.25" x14ac:dyDescent="0.2">
      <c r="C23" s="2" t="s">
        <v>6</v>
      </c>
      <c r="D23" s="2" t="s">
        <v>1</v>
      </c>
      <c r="E23" s="2">
        <v>472119.8</v>
      </c>
      <c r="F23" s="2">
        <v>472119.8</v>
      </c>
      <c r="G23" s="2">
        <v>472119.8</v>
      </c>
    </row>
    <row r="24" spans="2:7" x14ac:dyDescent="0.2">
      <c r="D24" s="2" t="s">
        <v>2</v>
      </c>
      <c r="E24" s="2">
        <v>472119.8</v>
      </c>
      <c r="F24" s="2">
        <v>472119.8</v>
      </c>
      <c r="G24" s="2">
        <v>472119.8</v>
      </c>
    </row>
    <row r="25" spans="2:7" x14ac:dyDescent="0.2">
      <c r="D25" s="2" t="s">
        <v>3</v>
      </c>
      <c r="E25" s="2">
        <v>0</v>
      </c>
      <c r="F25" s="2">
        <v>0</v>
      </c>
      <c r="G25" s="2">
        <v>0</v>
      </c>
    </row>
    <row r="26" spans="2:7" x14ac:dyDescent="0.2">
      <c r="D26" s="2" t="s">
        <v>18</v>
      </c>
      <c r="E26" s="2">
        <v>0</v>
      </c>
      <c r="F26" s="2">
        <v>0</v>
      </c>
      <c r="G26" s="2">
        <v>0</v>
      </c>
    </row>
    <row r="27" spans="2:7" ht="38.25" x14ac:dyDescent="0.2">
      <c r="C27" s="2" t="s">
        <v>26</v>
      </c>
      <c r="D27" s="2" t="s">
        <v>1</v>
      </c>
      <c r="E27" s="2">
        <v>54478.1</v>
      </c>
      <c r="F27" s="2">
        <v>54478.1</v>
      </c>
      <c r="G27" s="2">
        <v>42768</v>
      </c>
    </row>
    <row r="28" spans="2:7" x14ac:dyDescent="0.2">
      <c r="D28" s="2" t="s">
        <v>2</v>
      </c>
      <c r="E28" s="2">
        <v>54478.1</v>
      </c>
      <c r="F28" s="2">
        <v>54478.1</v>
      </c>
      <c r="G28" s="2">
        <v>42768</v>
      </c>
    </row>
    <row r="29" spans="2:7" x14ac:dyDescent="0.2">
      <c r="D29" s="2" t="s">
        <v>3</v>
      </c>
      <c r="E29" s="2">
        <v>0</v>
      </c>
      <c r="F29" s="2">
        <v>0</v>
      </c>
      <c r="G29" s="2">
        <v>0</v>
      </c>
    </row>
    <row r="30" spans="2:7" x14ac:dyDescent="0.2">
      <c r="D30" s="2" t="s">
        <v>18</v>
      </c>
      <c r="E30" s="2">
        <v>0</v>
      </c>
      <c r="F30" s="2">
        <v>0</v>
      </c>
      <c r="G30" s="2">
        <v>0</v>
      </c>
    </row>
    <row r="31" spans="2:7" ht="51" x14ac:dyDescent="0.2">
      <c r="B31" s="2" t="s">
        <v>53</v>
      </c>
      <c r="D31" s="2" t="s">
        <v>1</v>
      </c>
      <c r="E31" s="2">
        <v>37040.799999999996</v>
      </c>
      <c r="F31" s="2">
        <v>37040.799999999996</v>
      </c>
      <c r="G31" s="2">
        <v>37040.799999999996</v>
      </c>
    </row>
    <row r="32" spans="2:7" x14ac:dyDescent="0.2">
      <c r="D32" s="2" t="s">
        <v>2</v>
      </c>
      <c r="E32" s="2">
        <v>30488.799999999996</v>
      </c>
      <c r="F32" s="2">
        <v>30488.799999999996</v>
      </c>
      <c r="G32" s="2">
        <v>30488.799999999996</v>
      </c>
    </row>
    <row r="33" spans="2:7" x14ac:dyDescent="0.2">
      <c r="D33" s="2" t="s">
        <v>3</v>
      </c>
      <c r="E33" s="2">
        <v>6552</v>
      </c>
      <c r="F33" s="2">
        <v>6552</v>
      </c>
      <c r="G33" s="2">
        <v>6552</v>
      </c>
    </row>
    <row r="34" spans="2:7" x14ac:dyDescent="0.2">
      <c r="D34" s="2" t="s">
        <v>18</v>
      </c>
      <c r="E34" s="2">
        <v>0</v>
      </c>
      <c r="F34" s="2">
        <v>0</v>
      </c>
      <c r="G34" s="2">
        <v>0</v>
      </c>
    </row>
    <row r="35" spans="2:7" ht="38.25" x14ac:dyDescent="0.2">
      <c r="C35" s="2" t="s">
        <v>15</v>
      </c>
      <c r="D35" s="2" t="s">
        <v>1</v>
      </c>
      <c r="E35" s="2">
        <v>1920.1</v>
      </c>
      <c r="F35" s="2">
        <v>1920.1</v>
      </c>
      <c r="G35" s="2">
        <v>1920.1</v>
      </c>
    </row>
    <row r="36" spans="2:7" x14ac:dyDescent="0.2">
      <c r="D36" s="2" t="s">
        <v>2</v>
      </c>
      <c r="E36" s="2">
        <v>1920.1</v>
      </c>
      <c r="F36" s="2">
        <v>1920.1</v>
      </c>
      <c r="G36" s="2">
        <v>1920.1</v>
      </c>
    </row>
    <row r="37" spans="2:7" x14ac:dyDescent="0.2">
      <c r="D37" s="2" t="s">
        <v>3</v>
      </c>
      <c r="E37" s="2">
        <v>0</v>
      </c>
      <c r="F37" s="2">
        <v>0</v>
      </c>
      <c r="G37" s="2">
        <v>0</v>
      </c>
    </row>
    <row r="38" spans="2:7" x14ac:dyDescent="0.2">
      <c r="D38" s="2" t="s">
        <v>18</v>
      </c>
      <c r="E38" s="2">
        <v>0</v>
      </c>
      <c r="F38" s="2">
        <v>0</v>
      </c>
      <c r="G38" s="2">
        <v>0</v>
      </c>
    </row>
    <row r="39" spans="2:7" ht="38.25" x14ac:dyDescent="0.2">
      <c r="C39" s="2" t="s">
        <v>6</v>
      </c>
      <c r="D39" s="2" t="s">
        <v>1</v>
      </c>
      <c r="E39" s="2">
        <v>35120.699999999997</v>
      </c>
      <c r="F39" s="2">
        <v>35120.699999999997</v>
      </c>
      <c r="G39" s="2">
        <v>35120.699999999997</v>
      </c>
    </row>
    <row r="40" spans="2:7" x14ac:dyDescent="0.2">
      <c r="D40" s="2" t="s">
        <v>2</v>
      </c>
      <c r="E40" s="2">
        <v>28568.699999999997</v>
      </c>
      <c r="F40" s="2">
        <v>28568.699999999997</v>
      </c>
      <c r="G40" s="2">
        <v>28568.699999999997</v>
      </c>
    </row>
    <row r="41" spans="2:7" x14ac:dyDescent="0.2">
      <c r="D41" s="2" t="s">
        <v>3</v>
      </c>
      <c r="E41" s="2">
        <v>6552</v>
      </c>
      <c r="F41" s="2">
        <v>6552</v>
      </c>
      <c r="G41" s="2">
        <v>6552</v>
      </c>
    </row>
    <row r="42" spans="2:7" x14ac:dyDescent="0.2">
      <c r="D42" s="2" t="s">
        <v>18</v>
      </c>
      <c r="E42" s="2">
        <v>0</v>
      </c>
      <c r="F42" s="2">
        <v>0</v>
      </c>
      <c r="G42" s="2">
        <v>0</v>
      </c>
    </row>
    <row r="43" spans="2:7" ht="63.75" x14ac:dyDescent="0.2">
      <c r="B43" s="2" t="s">
        <v>54</v>
      </c>
      <c r="D43" s="2" t="s">
        <v>1</v>
      </c>
      <c r="E43" s="2">
        <v>29074</v>
      </c>
      <c r="F43" s="2">
        <v>29074</v>
      </c>
      <c r="G43" s="2">
        <v>29015.4</v>
      </c>
    </row>
    <row r="44" spans="2:7" x14ac:dyDescent="0.2">
      <c r="D44" s="2" t="s">
        <v>2</v>
      </c>
      <c r="E44" s="2">
        <v>29074</v>
      </c>
      <c r="F44" s="2">
        <v>29074</v>
      </c>
      <c r="G44" s="2">
        <v>29015.4</v>
      </c>
    </row>
    <row r="45" spans="2:7" x14ac:dyDescent="0.2">
      <c r="D45" s="2" t="s">
        <v>3</v>
      </c>
      <c r="E45" s="2">
        <v>0</v>
      </c>
      <c r="F45" s="2">
        <v>0</v>
      </c>
      <c r="G45" s="2">
        <v>0</v>
      </c>
    </row>
    <row r="46" spans="2:7" x14ac:dyDescent="0.2">
      <c r="D46" s="2" t="s">
        <v>18</v>
      </c>
      <c r="E46" s="2">
        <v>0</v>
      </c>
      <c r="F46" s="2">
        <v>0</v>
      </c>
      <c r="G46" s="2">
        <v>0</v>
      </c>
    </row>
    <row r="47" spans="2:7" ht="38.25" x14ac:dyDescent="0.2">
      <c r="C47" s="2" t="s">
        <v>15</v>
      </c>
      <c r="D47" s="2" t="s">
        <v>1</v>
      </c>
      <c r="E47" s="2">
        <v>14458.8</v>
      </c>
      <c r="F47" s="2">
        <v>14458.8</v>
      </c>
      <c r="G47" s="2">
        <v>14458.8</v>
      </c>
    </row>
    <row r="48" spans="2:7" x14ac:dyDescent="0.2">
      <c r="D48" s="2" t="s">
        <v>2</v>
      </c>
      <c r="E48" s="2">
        <v>14458.8</v>
      </c>
      <c r="F48" s="2">
        <v>14458.8</v>
      </c>
      <c r="G48" s="2">
        <v>14458.8</v>
      </c>
    </row>
    <row r="49" spans="2:7" x14ac:dyDescent="0.2">
      <c r="D49" s="2" t="s">
        <v>3</v>
      </c>
      <c r="E49" s="2">
        <v>0</v>
      </c>
      <c r="F49" s="2">
        <v>0</v>
      </c>
      <c r="G49" s="2">
        <v>0</v>
      </c>
    </row>
    <row r="50" spans="2:7" x14ac:dyDescent="0.2">
      <c r="D50" s="2" t="s">
        <v>18</v>
      </c>
      <c r="E50" s="2">
        <v>0</v>
      </c>
      <c r="F50" s="2">
        <v>0</v>
      </c>
      <c r="G50" s="2">
        <v>0</v>
      </c>
    </row>
    <row r="51" spans="2:7" ht="38.25" x14ac:dyDescent="0.2">
      <c r="C51" s="2" t="s">
        <v>26</v>
      </c>
      <c r="D51" s="2" t="s">
        <v>1</v>
      </c>
      <c r="E51" s="2">
        <v>14615.2</v>
      </c>
      <c r="F51" s="2">
        <v>14615.2</v>
      </c>
      <c r="G51" s="2">
        <v>14556.6</v>
      </c>
    </row>
    <row r="52" spans="2:7" x14ac:dyDescent="0.2">
      <c r="D52" s="2" t="s">
        <v>2</v>
      </c>
      <c r="E52" s="2">
        <v>14615.2</v>
      </c>
      <c r="F52" s="2">
        <v>14615.2</v>
      </c>
      <c r="G52" s="2">
        <v>14556.6</v>
      </c>
    </row>
    <row r="53" spans="2:7" x14ac:dyDescent="0.2">
      <c r="D53" s="2" t="s">
        <v>3</v>
      </c>
      <c r="E53" s="2">
        <v>0</v>
      </c>
      <c r="F53" s="2">
        <v>0</v>
      </c>
      <c r="G53" s="2">
        <v>0</v>
      </c>
    </row>
    <row r="54" spans="2:7" x14ac:dyDescent="0.2">
      <c r="D54" s="2" t="s">
        <v>18</v>
      </c>
      <c r="E54" s="2">
        <v>0</v>
      </c>
      <c r="F54" s="2">
        <v>0</v>
      </c>
      <c r="G54" s="2">
        <v>0</v>
      </c>
    </row>
    <row r="55" spans="2:7" ht="38.25" x14ac:dyDescent="0.2">
      <c r="B55" s="2" t="s">
        <v>102</v>
      </c>
      <c r="C55" s="2" t="s">
        <v>6</v>
      </c>
      <c r="D55" s="2" t="s">
        <v>1</v>
      </c>
      <c r="E55" s="2">
        <v>3532591.5</v>
      </c>
      <c r="F55" s="2">
        <v>3532591.5</v>
      </c>
      <c r="G55" s="2">
        <v>3530628.8</v>
      </c>
    </row>
    <row r="56" spans="2:7" x14ac:dyDescent="0.2">
      <c r="D56" s="2" t="s">
        <v>2</v>
      </c>
      <c r="E56" s="2">
        <v>1338348.3999999999</v>
      </c>
      <c r="F56" s="2">
        <v>1338348.3999999999</v>
      </c>
      <c r="G56" s="2">
        <v>1338348.2999999998</v>
      </c>
    </row>
    <row r="57" spans="2:7" x14ac:dyDescent="0.2">
      <c r="D57" s="2" t="s">
        <v>3</v>
      </c>
      <c r="E57" s="2">
        <v>2194243.1</v>
      </c>
      <c r="F57" s="2">
        <v>2194243.1</v>
      </c>
      <c r="G57" s="2">
        <v>2192280.5</v>
      </c>
    </row>
    <row r="58" spans="2:7" x14ac:dyDescent="0.2">
      <c r="D58" s="2" t="s">
        <v>18</v>
      </c>
      <c r="E58" s="2">
        <v>0</v>
      </c>
      <c r="F58" s="2">
        <v>0</v>
      </c>
      <c r="G58" s="2">
        <v>0</v>
      </c>
    </row>
    <row r="59" spans="2:7" ht="63.75" x14ac:dyDescent="0.2">
      <c r="B59" s="2" t="s">
        <v>103</v>
      </c>
      <c r="C59" s="2" t="s">
        <v>6</v>
      </c>
      <c r="D59" s="2" t="s">
        <v>1</v>
      </c>
      <c r="E59" s="2">
        <v>3833496.6</v>
      </c>
      <c r="F59" s="2">
        <v>3833496.6</v>
      </c>
      <c r="G59" s="2">
        <v>3833496.6</v>
      </c>
    </row>
    <row r="60" spans="2:7" x14ac:dyDescent="0.2">
      <c r="D60" s="2" t="s">
        <v>2</v>
      </c>
      <c r="E60" s="2">
        <v>1609672</v>
      </c>
      <c r="F60" s="2">
        <v>1609672</v>
      </c>
      <c r="G60" s="2">
        <v>1609672</v>
      </c>
    </row>
    <row r="61" spans="2:7" x14ac:dyDescent="0.2">
      <c r="D61" s="2" t="s">
        <v>3</v>
      </c>
      <c r="E61" s="2">
        <v>2223824.6</v>
      </c>
      <c r="F61" s="2">
        <v>2223824.6</v>
      </c>
      <c r="G61" s="2">
        <v>2223824.6</v>
      </c>
    </row>
    <row r="62" spans="2:7" x14ac:dyDescent="0.2">
      <c r="D62" s="2" t="s">
        <v>18</v>
      </c>
      <c r="E62" s="2">
        <v>0</v>
      </c>
      <c r="F62" s="2">
        <v>0</v>
      </c>
      <c r="G62" s="2">
        <v>0</v>
      </c>
    </row>
    <row r="63" spans="2:7" ht="38.25" x14ac:dyDescent="0.2">
      <c r="B63" s="2" t="s">
        <v>55</v>
      </c>
      <c r="C63" s="2" t="s">
        <v>6</v>
      </c>
      <c r="D63" s="2" t="s">
        <v>1</v>
      </c>
      <c r="E63" s="2">
        <v>208029.2</v>
      </c>
      <c r="F63" s="2">
        <v>208029.2</v>
      </c>
      <c r="G63" s="2">
        <v>208029.2</v>
      </c>
    </row>
    <row r="64" spans="2:7" x14ac:dyDescent="0.2">
      <c r="D64" s="2" t="s">
        <v>2</v>
      </c>
      <c r="E64" s="2">
        <v>41552</v>
      </c>
      <c r="F64" s="2">
        <v>41552</v>
      </c>
      <c r="G64" s="2">
        <v>41552</v>
      </c>
    </row>
    <row r="65" spans="1:7" x14ac:dyDescent="0.2">
      <c r="D65" s="2" t="s">
        <v>3</v>
      </c>
      <c r="E65" s="2">
        <v>166477.20000000001</v>
      </c>
      <c r="F65" s="2">
        <v>166477.20000000001</v>
      </c>
      <c r="G65" s="2">
        <v>166477.20000000001</v>
      </c>
    </row>
    <row r="66" spans="1:7" x14ac:dyDescent="0.2">
      <c r="D66" s="2" t="s">
        <v>18</v>
      </c>
      <c r="E66" s="2">
        <v>0</v>
      </c>
      <c r="F66" s="2">
        <v>0</v>
      </c>
      <c r="G66" s="2">
        <v>0</v>
      </c>
    </row>
    <row r="67" spans="1:7" ht="38.25" x14ac:dyDescent="0.2">
      <c r="B67" s="2" t="s">
        <v>56</v>
      </c>
      <c r="C67" s="2" t="s">
        <v>15</v>
      </c>
      <c r="D67" s="2" t="s">
        <v>1</v>
      </c>
      <c r="E67" s="2">
        <v>86300</v>
      </c>
      <c r="F67" s="2">
        <v>86300</v>
      </c>
      <c r="G67" s="2">
        <v>86285.7</v>
      </c>
    </row>
    <row r="68" spans="1:7" x14ac:dyDescent="0.2">
      <c r="D68" s="2" t="s">
        <v>2</v>
      </c>
      <c r="E68" s="2">
        <v>86300</v>
      </c>
      <c r="F68" s="2">
        <v>86300</v>
      </c>
      <c r="G68" s="2">
        <v>86285.7</v>
      </c>
    </row>
    <row r="69" spans="1:7" x14ac:dyDescent="0.2">
      <c r="D69" s="2" t="s">
        <v>3</v>
      </c>
      <c r="E69" s="2">
        <v>0</v>
      </c>
      <c r="F69" s="2">
        <v>0</v>
      </c>
      <c r="G69" s="2">
        <v>0</v>
      </c>
    </row>
    <row r="70" spans="1:7" x14ac:dyDescent="0.2">
      <c r="D70" s="2" t="s">
        <v>18</v>
      </c>
      <c r="E70" s="2">
        <v>0</v>
      </c>
      <c r="F70" s="2">
        <v>0</v>
      </c>
      <c r="G70" s="2">
        <v>0</v>
      </c>
    </row>
    <row r="71" spans="1:7" ht="76.5" x14ac:dyDescent="0.2">
      <c r="B71" s="2" t="s">
        <v>98</v>
      </c>
      <c r="C71" s="2" t="s">
        <v>6</v>
      </c>
      <c r="D71" s="2" t="s">
        <v>1</v>
      </c>
      <c r="E71" s="2">
        <v>72080.2</v>
      </c>
      <c r="F71" s="2">
        <v>72080.2</v>
      </c>
      <c r="G71" s="2">
        <v>71581</v>
      </c>
    </row>
    <row r="72" spans="1:7" x14ac:dyDescent="0.2">
      <c r="D72" s="2" t="s">
        <v>2</v>
      </c>
      <c r="E72" s="2">
        <v>46284.299999999996</v>
      </c>
      <c r="F72" s="2">
        <v>46284.299999999996</v>
      </c>
      <c r="G72" s="2">
        <v>46072.2</v>
      </c>
    </row>
    <row r="73" spans="1:7" x14ac:dyDescent="0.2">
      <c r="D73" s="2" t="s">
        <v>3</v>
      </c>
      <c r="E73" s="2">
        <v>25795.9</v>
      </c>
      <c r="F73" s="2">
        <v>25795.9</v>
      </c>
      <c r="G73" s="2">
        <v>25508.799999999999</v>
      </c>
    </row>
    <row r="74" spans="1:7" x14ac:dyDescent="0.2">
      <c r="D74" s="2" t="s">
        <v>18</v>
      </c>
      <c r="E74" s="2">
        <v>0</v>
      </c>
      <c r="F74" s="2">
        <v>0</v>
      </c>
      <c r="G74" s="2">
        <v>0</v>
      </c>
    </row>
    <row r="75" spans="1:7" ht="51" x14ac:dyDescent="0.2">
      <c r="A75" s="2">
        <v>2</v>
      </c>
      <c r="B75" s="2" t="s">
        <v>44</v>
      </c>
      <c r="D75" s="2" t="s">
        <v>1</v>
      </c>
      <c r="E75" s="2">
        <v>8550.8000000000011</v>
      </c>
      <c r="F75" s="2">
        <v>8550.8000000000011</v>
      </c>
      <c r="G75" s="2">
        <v>8515</v>
      </c>
    </row>
    <row r="76" spans="1:7" x14ac:dyDescent="0.2">
      <c r="D76" s="2" t="s">
        <v>2</v>
      </c>
      <c r="E76" s="2">
        <v>8550.8000000000011</v>
      </c>
      <c r="F76" s="2">
        <v>8550.8000000000011</v>
      </c>
      <c r="G76" s="2">
        <v>8515</v>
      </c>
    </row>
    <row r="77" spans="1:7" x14ac:dyDescent="0.2">
      <c r="D77" s="2" t="s">
        <v>3</v>
      </c>
      <c r="E77" s="2">
        <v>0</v>
      </c>
      <c r="F77" s="2">
        <v>0</v>
      </c>
      <c r="G77" s="2">
        <v>0</v>
      </c>
    </row>
    <row r="78" spans="1:7" x14ac:dyDescent="0.2">
      <c r="D78" s="2" t="s">
        <v>18</v>
      </c>
      <c r="E78" s="2">
        <v>0</v>
      </c>
      <c r="F78" s="2">
        <v>0</v>
      </c>
      <c r="G78" s="2">
        <v>0</v>
      </c>
    </row>
    <row r="79" spans="1:7" x14ac:dyDescent="0.2">
      <c r="E79" s="2">
        <v>8550.8000000000011</v>
      </c>
      <c r="F79" s="2">
        <v>8550.8000000000011</v>
      </c>
      <c r="G79" s="2">
        <v>8515.0000000000018</v>
      </c>
    </row>
    <row r="80" spans="1:7" x14ac:dyDescent="0.2">
      <c r="E80" s="2">
        <v>8550.8000000000011</v>
      </c>
      <c r="F80" s="2">
        <v>8550.8000000000011</v>
      </c>
      <c r="G80" s="2">
        <v>8515.0000000000018</v>
      </c>
    </row>
    <row r="81" spans="2:7" x14ac:dyDescent="0.2">
      <c r="E81" s="2">
        <v>0</v>
      </c>
      <c r="F81" s="2">
        <v>0</v>
      </c>
      <c r="G81" s="2">
        <v>0</v>
      </c>
    </row>
    <row r="82" spans="2:7" x14ac:dyDescent="0.2">
      <c r="E82" s="2">
        <v>0</v>
      </c>
      <c r="F82" s="2">
        <v>0</v>
      </c>
      <c r="G82" s="2">
        <v>0</v>
      </c>
    </row>
    <row r="83" spans="2:7" x14ac:dyDescent="0.2">
      <c r="E83" s="2">
        <v>0</v>
      </c>
      <c r="F83" s="2">
        <v>0</v>
      </c>
      <c r="G83" s="2">
        <v>0</v>
      </c>
    </row>
    <row r="84" spans="2:7" x14ac:dyDescent="0.2">
      <c r="E84" s="2">
        <v>0</v>
      </c>
      <c r="F84" s="2">
        <v>0</v>
      </c>
      <c r="G84" s="2">
        <v>0</v>
      </c>
    </row>
    <row r="85" spans="2:7" x14ac:dyDescent="0.2">
      <c r="E85" s="2">
        <v>0</v>
      </c>
      <c r="F85" s="2">
        <v>0</v>
      </c>
      <c r="G85" s="2">
        <v>0</v>
      </c>
    </row>
    <row r="86" spans="2:7" x14ac:dyDescent="0.2">
      <c r="E86" s="2">
        <v>0</v>
      </c>
      <c r="F86" s="2">
        <v>0</v>
      </c>
      <c r="G86" s="2">
        <v>0</v>
      </c>
    </row>
    <row r="87" spans="2:7" ht="51" x14ac:dyDescent="0.2">
      <c r="B87" s="2" t="s">
        <v>57</v>
      </c>
      <c r="C87" s="2" t="s">
        <v>24</v>
      </c>
      <c r="D87" s="2" t="s">
        <v>1</v>
      </c>
      <c r="E87" s="2">
        <v>25</v>
      </c>
      <c r="F87" s="2">
        <v>25</v>
      </c>
      <c r="G87" s="2">
        <v>25</v>
      </c>
    </row>
    <row r="88" spans="2:7" x14ac:dyDescent="0.2">
      <c r="D88" s="2" t="s">
        <v>2</v>
      </c>
      <c r="E88" s="2">
        <v>25</v>
      </c>
      <c r="F88" s="2">
        <v>25</v>
      </c>
      <c r="G88" s="2">
        <v>25</v>
      </c>
    </row>
    <row r="89" spans="2:7" x14ac:dyDescent="0.2">
      <c r="D89" s="2" t="s">
        <v>3</v>
      </c>
      <c r="E89" s="2">
        <v>0</v>
      </c>
      <c r="F89" s="2">
        <v>0</v>
      </c>
      <c r="G89" s="2">
        <v>0</v>
      </c>
    </row>
    <row r="90" spans="2:7" x14ac:dyDescent="0.2">
      <c r="D90" s="2" t="s">
        <v>18</v>
      </c>
      <c r="E90" s="2">
        <v>0</v>
      </c>
      <c r="F90" s="2">
        <v>0</v>
      </c>
      <c r="G90" s="2">
        <v>0</v>
      </c>
    </row>
    <row r="91" spans="2:7" ht="38.25" x14ac:dyDescent="0.2">
      <c r="B91" s="2" t="s">
        <v>58</v>
      </c>
      <c r="D91" s="2" t="s">
        <v>1</v>
      </c>
      <c r="E91" s="2">
        <v>3313.8</v>
      </c>
      <c r="F91" s="2">
        <v>3313.8</v>
      </c>
      <c r="G91" s="2">
        <v>3285.1</v>
      </c>
    </row>
    <row r="92" spans="2:7" x14ac:dyDescent="0.2">
      <c r="D92" s="2" t="s">
        <v>2</v>
      </c>
      <c r="E92" s="2">
        <v>3313.8</v>
      </c>
      <c r="F92" s="2">
        <v>3313.8</v>
      </c>
      <c r="G92" s="2">
        <v>3285.1</v>
      </c>
    </row>
    <row r="93" spans="2:7" x14ac:dyDescent="0.2">
      <c r="D93" s="2" t="s">
        <v>3</v>
      </c>
      <c r="E93" s="2">
        <v>0</v>
      </c>
      <c r="F93" s="2">
        <v>0</v>
      </c>
      <c r="G93" s="2">
        <v>0</v>
      </c>
    </row>
    <row r="94" spans="2:7" x14ac:dyDescent="0.2">
      <c r="D94" s="2" t="s">
        <v>18</v>
      </c>
      <c r="E94" s="2">
        <v>0</v>
      </c>
      <c r="F94" s="2">
        <v>0</v>
      </c>
      <c r="G94" s="2">
        <v>0</v>
      </c>
    </row>
    <row r="95" spans="2:7" ht="38.25" x14ac:dyDescent="0.2">
      <c r="C95" s="2" t="s">
        <v>5</v>
      </c>
      <c r="D95" s="2" t="s">
        <v>1</v>
      </c>
      <c r="E95" s="2">
        <v>97.4</v>
      </c>
      <c r="F95" s="2">
        <v>97.4</v>
      </c>
      <c r="G95" s="2">
        <v>97.4</v>
      </c>
    </row>
    <row r="96" spans="2:7" x14ac:dyDescent="0.2">
      <c r="D96" s="2" t="s">
        <v>2</v>
      </c>
      <c r="E96" s="2">
        <v>97.4</v>
      </c>
      <c r="F96" s="2">
        <v>97.4</v>
      </c>
      <c r="G96" s="2">
        <v>97.4</v>
      </c>
    </row>
    <row r="97" spans="2:7" x14ac:dyDescent="0.2">
      <c r="D97" s="2" t="s">
        <v>3</v>
      </c>
      <c r="E97" s="2">
        <v>0</v>
      </c>
      <c r="F97" s="2">
        <v>0</v>
      </c>
      <c r="G97" s="2">
        <v>0</v>
      </c>
    </row>
    <row r="98" spans="2:7" x14ac:dyDescent="0.2">
      <c r="D98" s="2" t="s">
        <v>18</v>
      </c>
      <c r="E98" s="2">
        <v>0</v>
      </c>
      <c r="F98" s="2">
        <v>0</v>
      </c>
      <c r="G98" s="2">
        <v>0</v>
      </c>
    </row>
    <row r="99" spans="2:7" ht="38.25" x14ac:dyDescent="0.2">
      <c r="C99" s="2" t="s">
        <v>24</v>
      </c>
      <c r="D99" s="2" t="s">
        <v>1</v>
      </c>
      <c r="E99" s="2">
        <v>3069.1</v>
      </c>
      <c r="F99" s="2">
        <v>3069.1</v>
      </c>
      <c r="G99" s="2">
        <v>3041.6</v>
      </c>
    </row>
    <row r="100" spans="2:7" x14ac:dyDescent="0.2">
      <c r="D100" s="2" t="s">
        <v>2</v>
      </c>
      <c r="E100" s="2">
        <v>3069.1</v>
      </c>
      <c r="F100" s="2">
        <v>3069.1</v>
      </c>
      <c r="G100" s="2">
        <v>3041.6</v>
      </c>
    </row>
    <row r="101" spans="2:7" x14ac:dyDescent="0.2">
      <c r="D101" s="2" t="s">
        <v>3</v>
      </c>
      <c r="E101" s="2">
        <v>0</v>
      </c>
      <c r="F101" s="2">
        <v>0</v>
      </c>
      <c r="G101" s="2">
        <v>0</v>
      </c>
    </row>
    <row r="102" spans="2:7" x14ac:dyDescent="0.2">
      <c r="D102" s="2" t="s">
        <v>18</v>
      </c>
      <c r="E102" s="2">
        <v>0</v>
      </c>
      <c r="F102" s="2">
        <v>0</v>
      </c>
      <c r="G102" s="2">
        <v>0</v>
      </c>
    </row>
    <row r="103" spans="2:7" ht="38.25" x14ac:dyDescent="0.2">
      <c r="C103" s="2" t="s">
        <v>13</v>
      </c>
      <c r="D103" s="2" t="s">
        <v>1</v>
      </c>
      <c r="E103" s="2">
        <v>147.30000000000001</v>
      </c>
      <c r="F103" s="2">
        <v>147.30000000000001</v>
      </c>
      <c r="G103" s="2">
        <v>146.1</v>
      </c>
    </row>
    <row r="104" spans="2:7" x14ac:dyDescent="0.2">
      <c r="D104" s="2" t="s">
        <v>2</v>
      </c>
      <c r="E104" s="2">
        <v>147.30000000000001</v>
      </c>
      <c r="F104" s="2">
        <v>147.30000000000001</v>
      </c>
      <c r="G104" s="2">
        <v>146.1</v>
      </c>
    </row>
    <row r="105" spans="2:7" x14ac:dyDescent="0.2">
      <c r="D105" s="2" t="s">
        <v>3</v>
      </c>
      <c r="E105" s="2">
        <v>0</v>
      </c>
      <c r="F105" s="2">
        <v>0</v>
      </c>
      <c r="G105" s="2">
        <v>0</v>
      </c>
    </row>
    <row r="106" spans="2:7" x14ac:dyDescent="0.2">
      <c r="D106" s="2" t="s">
        <v>18</v>
      </c>
      <c r="E106" s="2">
        <v>0</v>
      </c>
      <c r="F106" s="2">
        <v>0</v>
      </c>
      <c r="G106" s="2">
        <v>0</v>
      </c>
    </row>
    <row r="107" spans="2:7" ht="63.75" x14ac:dyDescent="0.2">
      <c r="B107" s="2" t="s">
        <v>59</v>
      </c>
      <c r="C107" s="2" t="s">
        <v>24</v>
      </c>
      <c r="D107" s="2" t="s">
        <v>1</v>
      </c>
      <c r="E107" s="2">
        <v>4526.6000000000004</v>
      </c>
      <c r="F107" s="2">
        <v>4526.6000000000004</v>
      </c>
      <c r="G107" s="2">
        <v>4519.5</v>
      </c>
    </row>
    <row r="108" spans="2:7" x14ac:dyDescent="0.2">
      <c r="D108" s="2" t="s">
        <v>2</v>
      </c>
      <c r="E108" s="2">
        <v>4526.6000000000004</v>
      </c>
      <c r="F108" s="2">
        <v>4526.6000000000004</v>
      </c>
      <c r="G108" s="2">
        <v>4519.5</v>
      </c>
    </row>
    <row r="109" spans="2:7" x14ac:dyDescent="0.2">
      <c r="D109" s="2" t="s">
        <v>3</v>
      </c>
      <c r="E109" s="2">
        <v>0</v>
      </c>
      <c r="F109" s="2">
        <v>0</v>
      </c>
      <c r="G109" s="2">
        <v>0</v>
      </c>
    </row>
    <row r="110" spans="2:7" x14ac:dyDescent="0.2">
      <c r="D110" s="2" t="s">
        <v>18</v>
      </c>
      <c r="E110" s="2">
        <v>0</v>
      </c>
      <c r="F110" s="2">
        <v>0</v>
      </c>
      <c r="G110" s="2">
        <v>0</v>
      </c>
    </row>
    <row r="111" spans="2:7" ht="51" x14ac:dyDescent="0.2">
      <c r="B111" s="2" t="s">
        <v>31</v>
      </c>
      <c r="D111" s="2" t="s">
        <v>1</v>
      </c>
      <c r="E111" s="2">
        <v>685.4</v>
      </c>
      <c r="F111" s="2">
        <v>685.4</v>
      </c>
      <c r="G111" s="2">
        <v>685.4</v>
      </c>
    </row>
    <row r="112" spans="2:7" x14ac:dyDescent="0.2">
      <c r="D112" s="2" t="s">
        <v>2</v>
      </c>
      <c r="E112" s="2">
        <v>685.4</v>
      </c>
      <c r="F112" s="2">
        <v>685.4</v>
      </c>
      <c r="G112" s="2">
        <v>685.4</v>
      </c>
    </row>
    <row r="113" spans="3:7" x14ac:dyDescent="0.2">
      <c r="D113" s="2" t="s">
        <v>3</v>
      </c>
      <c r="E113" s="2">
        <v>0</v>
      </c>
      <c r="F113" s="2">
        <v>0</v>
      </c>
      <c r="G113" s="2">
        <v>0</v>
      </c>
    </row>
    <row r="114" spans="3:7" x14ac:dyDescent="0.2">
      <c r="D114" s="2" t="s">
        <v>18</v>
      </c>
      <c r="E114" s="2">
        <v>0</v>
      </c>
      <c r="F114" s="2">
        <v>0</v>
      </c>
      <c r="G114" s="2">
        <v>0</v>
      </c>
    </row>
    <row r="115" spans="3:7" ht="38.25" x14ac:dyDescent="0.2">
      <c r="C115" s="2" t="s">
        <v>15</v>
      </c>
      <c r="D115" s="2" t="s">
        <v>1</v>
      </c>
      <c r="E115" s="2">
        <v>366.1</v>
      </c>
      <c r="F115" s="2">
        <v>366.1</v>
      </c>
      <c r="G115" s="2">
        <v>366.1</v>
      </c>
    </row>
    <row r="116" spans="3:7" x14ac:dyDescent="0.2">
      <c r="D116" s="2" t="s">
        <v>2</v>
      </c>
      <c r="E116" s="2">
        <v>366.1</v>
      </c>
      <c r="F116" s="2">
        <v>366.1</v>
      </c>
      <c r="G116" s="2">
        <v>366.1</v>
      </c>
    </row>
    <row r="117" spans="3:7" x14ac:dyDescent="0.2">
      <c r="D117" s="2" t="s">
        <v>3</v>
      </c>
      <c r="E117" s="2">
        <v>0</v>
      </c>
      <c r="F117" s="2">
        <v>0</v>
      </c>
      <c r="G117" s="2">
        <v>0</v>
      </c>
    </row>
    <row r="118" spans="3:7" x14ac:dyDescent="0.2">
      <c r="D118" s="2" t="s">
        <v>18</v>
      </c>
      <c r="E118" s="2">
        <v>0</v>
      </c>
      <c r="F118" s="2">
        <v>0</v>
      </c>
      <c r="G118" s="2">
        <v>0</v>
      </c>
    </row>
    <row r="119" spans="3:7" ht="38.25" x14ac:dyDescent="0.2">
      <c r="C119" s="2" t="s">
        <v>8</v>
      </c>
      <c r="D119" s="2" t="s">
        <v>1</v>
      </c>
      <c r="E119" s="2">
        <v>104.7</v>
      </c>
      <c r="F119" s="2">
        <v>104.7</v>
      </c>
      <c r="G119" s="2">
        <v>104.7</v>
      </c>
    </row>
    <row r="120" spans="3:7" x14ac:dyDescent="0.2">
      <c r="D120" s="2" t="s">
        <v>2</v>
      </c>
      <c r="E120" s="2">
        <v>104.7</v>
      </c>
      <c r="F120" s="2">
        <v>104.7</v>
      </c>
      <c r="G120" s="2">
        <v>104.7</v>
      </c>
    </row>
    <row r="121" spans="3:7" x14ac:dyDescent="0.2">
      <c r="D121" s="2" t="s">
        <v>3</v>
      </c>
      <c r="E121" s="2">
        <v>0</v>
      </c>
      <c r="F121" s="2">
        <v>0</v>
      </c>
      <c r="G121" s="2">
        <v>0</v>
      </c>
    </row>
    <row r="122" spans="3:7" x14ac:dyDescent="0.2">
      <c r="D122" s="2" t="s">
        <v>18</v>
      </c>
      <c r="E122" s="2">
        <v>0</v>
      </c>
      <c r="F122" s="2">
        <v>0</v>
      </c>
      <c r="G122" s="2">
        <v>0</v>
      </c>
    </row>
    <row r="123" spans="3:7" ht="38.25" x14ac:dyDescent="0.2">
      <c r="C123" s="2" t="s">
        <v>17</v>
      </c>
      <c r="D123" s="2" t="s">
        <v>1</v>
      </c>
      <c r="E123" s="2">
        <v>138.6</v>
      </c>
      <c r="F123" s="2">
        <v>138.6</v>
      </c>
      <c r="G123" s="2">
        <v>138.6</v>
      </c>
    </row>
    <row r="124" spans="3:7" x14ac:dyDescent="0.2">
      <c r="D124" s="2" t="s">
        <v>2</v>
      </c>
      <c r="E124" s="2">
        <v>138.6</v>
      </c>
      <c r="F124" s="2">
        <v>138.6</v>
      </c>
      <c r="G124" s="2">
        <v>138.6</v>
      </c>
    </row>
    <row r="125" spans="3:7" x14ac:dyDescent="0.2">
      <c r="D125" s="2" t="s">
        <v>3</v>
      </c>
      <c r="E125" s="2">
        <v>0</v>
      </c>
      <c r="F125" s="2">
        <v>0</v>
      </c>
      <c r="G125" s="2">
        <v>0</v>
      </c>
    </row>
    <row r="126" spans="3:7" x14ac:dyDescent="0.2">
      <c r="D126" s="2" t="s">
        <v>18</v>
      </c>
      <c r="E126" s="2">
        <v>0</v>
      </c>
      <c r="F126" s="2">
        <v>0</v>
      </c>
      <c r="G126" s="2">
        <v>0</v>
      </c>
    </row>
    <row r="127" spans="3:7" ht="38.25" x14ac:dyDescent="0.2">
      <c r="C127" s="2" t="s">
        <v>6</v>
      </c>
      <c r="D127" s="2" t="s">
        <v>1</v>
      </c>
      <c r="E127" s="2">
        <v>76</v>
      </c>
      <c r="F127" s="2">
        <v>76</v>
      </c>
      <c r="G127" s="2">
        <v>76</v>
      </c>
    </row>
    <row r="128" spans="3:7" x14ac:dyDescent="0.2">
      <c r="D128" s="2" t="s">
        <v>2</v>
      </c>
      <c r="E128" s="2">
        <v>76</v>
      </c>
      <c r="F128" s="2">
        <v>76</v>
      </c>
      <c r="G128" s="2">
        <v>76</v>
      </c>
    </row>
    <row r="129" spans="1:7" x14ac:dyDescent="0.2">
      <c r="D129" s="2" t="s">
        <v>3</v>
      </c>
      <c r="E129" s="2">
        <v>0</v>
      </c>
      <c r="F129" s="2">
        <v>0</v>
      </c>
      <c r="G129" s="2">
        <v>0</v>
      </c>
    </row>
    <row r="130" spans="1:7" x14ac:dyDescent="0.2">
      <c r="D130" s="2" t="s">
        <v>18</v>
      </c>
      <c r="E130" s="2">
        <v>0</v>
      </c>
      <c r="F130" s="2">
        <v>0</v>
      </c>
      <c r="G130" s="2">
        <v>0</v>
      </c>
    </row>
    <row r="131" spans="1:7" ht="38.25" x14ac:dyDescent="0.2">
      <c r="A131" s="2">
        <v>3</v>
      </c>
      <c r="B131" s="2" t="s">
        <v>32</v>
      </c>
      <c r="D131" s="2" t="s">
        <v>1</v>
      </c>
      <c r="E131" s="2">
        <v>413857.00000000006</v>
      </c>
      <c r="F131" s="2">
        <v>413857.00000000006</v>
      </c>
      <c r="G131" s="2">
        <v>376275.69999999995</v>
      </c>
    </row>
    <row r="132" spans="1:7" x14ac:dyDescent="0.2">
      <c r="D132" s="2" t="s">
        <v>2</v>
      </c>
      <c r="E132" s="2">
        <v>87948.9</v>
      </c>
      <c r="F132" s="2">
        <v>87948.9</v>
      </c>
      <c r="G132" s="2">
        <v>86354.799999999988</v>
      </c>
    </row>
    <row r="133" spans="1:7" x14ac:dyDescent="0.2">
      <c r="D133" s="2" t="s">
        <v>3</v>
      </c>
      <c r="E133" s="2">
        <v>321526.70000000007</v>
      </c>
      <c r="F133" s="2">
        <v>321526.70000000007</v>
      </c>
      <c r="G133" s="2">
        <v>285539.50000000006</v>
      </c>
    </row>
    <row r="134" spans="1:7" x14ac:dyDescent="0.2">
      <c r="D134" s="2" t="s">
        <v>18</v>
      </c>
      <c r="E134" s="2">
        <v>4381.3999999999996</v>
      </c>
      <c r="F134" s="2">
        <v>4381.3999999999996</v>
      </c>
      <c r="G134" s="2">
        <v>4381.3999999999996</v>
      </c>
    </row>
    <row r="135" spans="1:7" x14ac:dyDescent="0.2">
      <c r="E135" s="2">
        <v>413857.00000000006</v>
      </c>
      <c r="F135" s="2">
        <v>413857.00000000006</v>
      </c>
      <c r="G135" s="2">
        <v>376275.69999999995</v>
      </c>
    </row>
    <row r="136" spans="1:7" x14ac:dyDescent="0.2">
      <c r="E136" s="2">
        <v>87948.9</v>
      </c>
      <c r="F136" s="2">
        <v>87948.9</v>
      </c>
      <c r="G136" s="2">
        <v>86354.799999999988</v>
      </c>
    </row>
    <row r="137" spans="1:7" x14ac:dyDescent="0.2">
      <c r="E137" s="2">
        <v>321526.70000000007</v>
      </c>
      <c r="F137" s="2">
        <v>321526.70000000007</v>
      </c>
      <c r="G137" s="2">
        <v>285539.50000000006</v>
      </c>
    </row>
    <row r="138" spans="1:7" x14ac:dyDescent="0.2">
      <c r="E138" s="2">
        <v>4381.3999999999996</v>
      </c>
      <c r="F138" s="2">
        <v>4381.3999999999996</v>
      </c>
      <c r="G138" s="2">
        <v>4381.3999999999996</v>
      </c>
    </row>
    <row r="139" spans="1:7" x14ac:dyDescent="0.2">
      <c r="E139" s="2">
        <v>0</v>
      </c>
      <c r="F139" s="2">
        <v>0</v>
      </c>
      <c r="G139" s="2">
        <v>0</v>
      </c>
    </row>
    <row r="140" spans="1:7" x14ac:dyDescent="0.2">
      <c r="E140" s="2">
        <v>0</v>
      </c>
      <c r="F140" s="2">
        <v>0</v>
      </c>
      <c r="G140" s="2">
        <v>0</v>
      </c>
    </row>
    <row r="141" spans="1:7" x14ac:dyDescent="0.2">
      <c r="E141" s="2">
        <v>0</v>
      </c>
      <c r="F141" s="2">
        <v>0</v>
      </c>
      <c r="G141" s="2">
        <v>0</v>
      </c>
    </row>
    <row r="142" spans="1:7" x14ac:dyDescent="0.2">
      <c r="E142" s="2">
        <v>0</v>
      </c>
      <c r="F142" s="2">
        <v>0</v>
      </c>
      <c r="G142" s="2">
        <v>0</v>
      </c>
    </row>
    <row r="143" spans="1:7" ht="63.75" x14ac:dyDescent="0.2">
      <c r="B143" s="2" t="s">
        <v>60</v>
      </c>
      <c r="D143" s="2" t="s">
        <v>1</v>
      </c>
      <c r="E143" s="2">
        <v>316389.00000000006</v>
      </c>
      <c r="F143" s="2">
        <v>316389.00000000006</v>
      </c>
      <c r="G143" s="2">
        <v>280943.09999999998</v>
      </c>
    </row>
    <row r="144" spans="1:7" x14ac:dyDescent="0.2">
      <c r="D144" s="2" t="s">
        <v>2</v>
      </c>
      <c r="E144" s="2">
        <v>1501.4999999999995</v>
      </c>
      <c r="F144" s="2">
        <v>1501.4999999999995</v>
      </c>
      <c r="G144" s="2">
        <v>1363.6</v>
      </c>
    </row>
    <row r="145" spans="2:7" x14ac:dyDescent="0.2">
      <c r="D145" s="2" t="s">
        <v>3</v>
      </c>
      <c r="E145" s="2">
        <v>310506.10000000003</v>
      </c>
      <c r="F145" s="2">
        <v>310506.10000000003</v>
      </c>
      <c r="G145" s="2">
        <v>275198.10000000003</v>
      </c>
    </row>
    <row r="146" spans="2:7" x14ac:dyDescent="0.2">
      <c r="D146" s="2" t="s">
        <v>18</v>
      </c>
      <c r="E146" s="2">
        <v>4381.3999999999996</v>
      </c>
      <c r="F146" s="2">
        <v>4381.3999999999996</v>
      </c>
      <c r="G146" s="2">
        <v>4381.3999999999996</v>
      </c>
    </row>
    <row r="147" spans="2:7" ht="38.25" x14ac:dyDescent="0.2">
      <c r="C147" s="2" t="s">
        <v>9</v>
      </c>
      <c r="D147" s="2" t="s">
        <v>1</v>
      </c>
      <c r="E147" s="2">
        <v>62083.9</v>
      </c>
      <c r="F147" s="2">
        <v>62083.9</v>
      </c>
      <c r="G147" s="2">
        <v>33659.599999999999</v>
      </c>
    </row>
    <row r="148" spans="2:7" x14ac:dyDescent="0.2">
      <c r="D148" s="2" t="s">
        <v>2</v>
      </c>
      <c r="E148" s="2">
        <v>0</v>
      </c>
      <c r="F148" s="2">
        <v>0</v>
      </c>
      <c r="G148" s="2">
        <v>0</v>
      </c>
    </row>
    <row r="149" spans="2:7" x14ac:dyDescent="0.2">
      <c r="D149" s="2" t="s">
        <v>3</v>
      </c>
      <c r="E149" s="2">
        <v>57702.5</v>
      </c>
      <c r="F149" s="2">
        <v>57702.5</v>
      </c>
      <c r="G149" s="2">
        <v>29278.199999999997</v>
      </c>
    </row>
    <row r="150" spans="2:7" x14ac:dyDescent="0.2">
      <c r="D150" s="2" t="s">
        <v>18</v>
      </c>
      <c r="E150" s="2">
        <v>4381.3999999999996</v>
      </c>
      <c r="F150" s="2">
        <v>4381.3999999999996</v>
      </c>
      <c r="G150" s="2">
        <v>4381.3999999999996</v>
      </c>
    </row>
    <row r="151" spans="2:7" ht="38.25" x14ac:dyDescent="0.2">
      <c r="C151" s="2" t="s">
        <v>6</v>
      </c>
      <c r="D151" s="2" t="s">
        <v>1</v>
      </c>
      <c r="E151" s="2">
        <v>250186.7</v>
      </c>
      <c r="F151" s="2">
        <v>250186.7</v>
      </c>
      <c r="G151" s="2">
        <v>243307</v>
      </c>
    </row>
    <row r="152" spans="2:7" x14ac:dyDescent="0.2">
      <c r="D152" s="2" t="s">
        <v>2</v>
      </c>
      <c r="E152" s="2">
        <v>0</v>
      </c>
      <c r="F152" s="2">
        <v>0</v>
      </c>
      <c r="G152" s="2">
        <v>0</v>
      </c>
    </row>
    <row r="153" spans="2:7" x14ac:dyDescent="0.2">
      <c r="D153" s="2" t="s">
        <v>3</v>
      </c>
      <c r="E153" s="2">
        <v>250186.7</v>
      </c>
      <c r="F153" s="2">
        <v>250186.7</v>
      </c>
      <c r="G153" s="2">
        <v>243307</v>
      </c>
    </row>
    <row r="154" spans="2:7" x14ac:dyDescent="0.2">
      <c r="D154" s="2" t="s">
        <v>18</v>
      </c>
      <c r="E154" s="2">
        <v>0</v>
      </c>
      <c r="F154" s="2">
        <v>0</v>
      </c>
      <c r="G154" s="2">
        <v>0</v>
      </c>
    </row>
    <row r="155" spans="2:7" ht="38.25" x14ac:dyDescent="0.2">
      <c r="C155" s="2" t="s">
        <v>26</v>
      </c>
      <c r="D155" s="2" t="s">
        <v>1</v>
      </c>
      <c r="E155" s="2">
        <v>4118.3999999999996</v>
      </c>
      <c r="F155" s="2">
        <v>4118.3999999999996</v>
      </c>
      <c r="G155" s="2">
        <v>3976.5</v>
      </c>
    </row>
    <row r="156" spans="2:7" x14ac:dyDescent="0.2">
      <c r="D156" s="2" t="s">
        <v>2</v>
      </c>
      <c r="E156" s="2">
        <v>1501.4999999999995</v>
      </c>
      <c r="F156" s="2">
        <v>1501.4999999999995</v>
      </c>
      <c r="G156" s="2">
        <v>1363.6</v>
      </c>
    </row>
    <row r="157" spans="2:7" x14ac:dyDescent="0.2">
      <c r="D157" s="2" t="s">
        <v>3</v>
      </c>
      <c r="E157" s="2">
        <v>2616.9</v>
      </c>
      <c r="F157" s="2">
        <v>2616.9</v>
      </c>
      <c r="G157" s="2">
        <v>2612.9</v>
      </c>
    </row>
    <row r="158" spans="2:7" x14ac:dyDescent="0.2">
      <c r="D158" s="2" t="s">
        <v>18</v>
      </c>
      <c r="E158" s="2">
        <v>0</v>
      </c>
      <c r="F158" s="2">
        <v>0</v>
      </c>
      <c r="G158" s="2">
        <v>0</v>
      </c>
    </row>
    <row r="159" spans="2:7" ht="51" x14ac:dyDescent="0.2">
      <c r="B159" s="2" t="s">
        <v>61</v>
      </c>
      <c r="D159" s="2" t="s">
        <v>1</v>
      </c>
      <c r="E159" s="2">
        <v>54964.7</v>
      </c>
      <c r="F159" s="2">
        <v>54964.7</v>
      </c>
      <c r="G159" s="2">
        <v>54418.999999999993</v>
      </c>
    </row>
    <row r="160" spans="2:7" x14ac:dyDescent="0.2">
      <c r="D160" s="2" t="s">
        <v>2</v>
      </c>
      <c r="E160" s="2">
        <v>53961.299999999996</v>
      </c>
      <c r="F160" s="2">
        <v>53961.299999999996</v>
      </c>
      <c r="G160" s="2">
        <v>53699.7</v>
      </c>
    </row>
    <row r="161" spans="2:7" x14ac:dyDescent="0.2">
      <c r="D161" s="2" t="s">
        <v>3</v>
      </c>
      <c r="E161" s="2">
        <v>1003.4</v>
      </c>
      <c r="F161" s="2">
        <v>1003.4</v>
      </c>
      <c r="G161" s="2">
        <v>719.3</v>
      </c>
    </row>
    <row r="162" spans="2:7" x14ac:dyDescent="0.2">
      <c r="D162" s="2" t="s">
        <v>18</v>
      </c>
      <c r="E162" s="2">
        <v>0</v>
      </c>
      <c r="F162" s="2">
        <v>0</v>
      </c>
      <c r="G162" s="2">
        <v>0</v>
      </c>
    </row>
    <row r="163" spans="2:7" ht="38.25" x14ac:dyDescent="0.2">
      <c r="C163" s="2" t="s">
        <v>15</v>
      </c>
      <c r="D163" s="2" t="s">
        <v>1</v>
      </c>
      <c r="E163" s="2">
        <v>52478.7</v>
      </c>
      <c r="F163" s="2">
        <v>52478.7</v>
      </c>
      <c r="G163" s="2">
        <v>52290.7</v>
      </c>
    </row>
    <row r="164" spans="2:7" x14ac:dyDescent="0.2">
      <c r="D164" s="2" t="s">
        <v>2</v>
      </c>
      <c r="E164" s="2">
        <v>52478.7</v>
      </c>
      <c r="F164" s="2">
        <v>52478.7</v>
      </c>
      <c r="G164" s="2">
        <v>52290.7</v>
      </c>
    </row>
    <row r="165" spans="2:7" x14ac:dyDescent="0.2">
      <c r="D165" s="2" t="s">
        <v>3</v>
      </c>
      <c r="E165" s="2">
        <v>0</v>
      </c>
      <c r="F165" s="2">
        <v>0</v>
      </c>
      <c r="G165" s="2">
        <v>0</v>
      </c>
    </row>
    <row r="166" spans="2:7" x14ac:dyDescent="0.2">
      <c r="D166" s="2" t="s">
        <v>18</v>
      </c>
      <c r="E166" s="2">
        <v>0</v>
      </c>
      <c r="F166" s="2">
        <v>0</v>
      </c>
      <c r="G166" s="2">
        <v>0</v>
      </c>
    </row>
    <row r="167" spans="2:7" ht="38.25" x14ac:dyDescent="0.2">
      <c r="C167" s="2" t="s">
        <v>7</v>
      </c>
      <c r="D167" s="2" t="s">
        <v>1</v>
      </c>
      <c r="E167" s="2">
        <v>2124.3000000000002</v>
      </c>
      <c r="F167" s="2">
        <v>2124.3000000000002</v>
      </c>
      <c r="G167" s="2">
        <v>1840.2</v>
      </c>
    </row>
    <row r="168" spans="2:7" x14ac:dyDescent="0.2">
      <c r="D168" s="2" t="s">
        <v>2</v>
      </c>
      <c r="E168" s="2">
        <v>1120.9000000000001</v>
      </c>
      <c r="F168" s="2">
        <v>1120.9000000000001</v>
      </c>
      <c r="G168" s="2">
        <v>1120.9000000000001</v>
      </c>
    </row>
    <row r="169" spans="2:7" x14ac:dyDescent="0.2">
      <c r="D169" s="2" t="s">
        <v>3</v>
      </c>
      <c r="E169" s="2">
        <v>1003.4</v>
      </c>
      <c r="F169" s="2">
        <v>1003.4</v>
      </c>
      <c r="G169" s="2">
        <v>719.3</v>
      </c>
    </row>
    <row r="170" spans="2:7" x14ac:dyDescent="0.2">
      <c r="D170" s="2" t="s">
        <v>18</v>
      </c>
      <c r="E170" s="2">
        <v>0</v>
      </c>
      <c r="F170" s="2">
        <v>0</v>
      </c>
      <c r="G170" s="2">
        <v>0</v>
      </c>
    </row>
    <row r="171" spans="2:7" ht="38.25" x14ac:dyDescent="0.2">
      <c r="C171" s="2" t="s">
        <v>26</v>
      </c>
      <c r="D171" s="2" t="s">
        <v>1</v>
      </c>
      <c r="E171" s="2">
        <v>361.7</v>
      </c>
      <c r="F171" s="2">
        <v>361.7</v>
      </c>
      <c r="G171" s="2">
        <v>288.10000000000002</v>
      </c>
    </row>
    <row r="172" spans="2:7" x14ac:dyDescent="0.2">
      <c r="D172" s="2" t="s">
        <v>2</v>
      </c>
      <c r="E172" s="2">
        <v>361.7</v>
      </c>
      <c r="F172" s="2">
        <v>361.7</v>
      </c>
      <c r="G172" s="2">
        <v>288.10000000000002</v>
      </c>
    </row>
    <row r="173" spans="2:7" x14ac:dyDescent="0.2">
      <c r="D173" s="2" t="s">
        <v>3</v>
      </c>
      <c r="E173" s="2">
        <v>0</v>
      </c>
      <c r="F173" s="2">
        <v>0</v>
      </c>
      <c r="G173" s="2">
        <v>0</v>
      </c>
    </row>
    <row r="174" spans="2:7" x14ac:dyDescent="0.2">
      <c r="D174" s="2" t="s">
        <v>18</v>
      </c>
      <c r="E174" s="2">
        <v>0</v>
      </c>
      <c r="F174" s="2">
        <v>0</v>
      </c>
      <c r="G174" s="2">
        <v>0</v>
      </c>
    </row>
    <row r="175" spans="2:7" ht="63.75" x14ac:dyDescent="0.2">
      <c r="B175" s="2" t="s">
        <v>45</v>
      </c>
      <c r="D175" s="2" t="s">
        <v>1</v>
      </c>
      <c r="E175" s="2">
        <v>8927.2999999999993</v>
      </c>
      <c r="F175" s="2">
        <v>8927.2999999999993</v>
      </c>
      <c r="G175" s="2">
        <v>7799.3</v>
      </c>
    </row>
    <row r="176" spans="2:7" x14ac:dyDescent="0.2">
      <c r="D176" s="2" t="s">
        <v>2</v>
      </c>
      <c r="E176" s="2">
        <v>8199.4</v>
      </c>
      <c r="F176" s="2">
        <v>8199.4</v>
      </c>
      <c r="G176" s="2">
        <v>7071.4</v>
      </c>
    </row>
    <row r="177" spans="3:7" x14ac:dyDescent="0.2">
      <c r="D177" s="2" t="s">
        <v>3</v>
      </c>
      <c r="E177" s="2">
        <v>727.9</v>
      </c>
      <c r="F177" s="2">
        <v>727.9</v>
      </c>
      <c r="G177" s="2">
        <v>727.9</v>
      </c>
    </row>
    <row r="178" spans="3:7" x14ac:dyDescent="0.2">
      <c r="D178" s="2" t="s">
        <v>18</v>
      </c>
      <c r="E178" s="2">
        <v>0</v>
      </c>
      <c r="F178" s="2">
        <v>0</v>
      </c>
      <c r="G178" s="2">
        <v>0</v>
      </c>
    </row>
    <row r="179" spans="3:7" ht="38.25" x14ac:dyDescent="0.2">
      <c r="C179" s="2" t="s">
        <v>15</v>
      </c>
      <c r="D179" s="2" t="s">
        <v>1</v>
      </c>
      <c r="E179" s="2">
        <v>300</v>
      </c>
      <c r="F179" s="2">
        <v>300</v>
      </c>
      <c r="G179" s="2">
        <v>300</v>
      </c>
    </row>
    <row r="180" spans="3:7" x14ac:dyDescent="0.2">
      <c r="D180" s="2" t="s">
        <v>2</v>
      </c>
      <c r="E180" s="2">
        <v>300</v>
      </c>
      <c r="F180" s="2">
        <v>300</v>
      </c>
      <c r="G180" s="2">
        <v>300</v>
      </c>
    </row>
    <row r="181" spans="3:7" x14ac:dyDescent="0.2">
      <c r="D181" s="2" t="s">
        <v>3</v>
      </c>
      <c r="E181" s="2">
        <v>0</v>
      </c>
      <c r="F181" s="2">
        <v>0</v>
      </c>
      <c r="G181" s="2">
        <v>0</v>
      </c>
    </row>
    <row r="182" spans="3:7" x14ac:dyDescent="0.2">
      <c r="D182" s="2" t="s">
        <v>18</v>
      </c>
      <c r="E182" s="2">
        <v>0</v>
      </c>
      <c r="F182" s="2">
        <v>0</v>
      </c>
      <c r="G182" s="2">
        <v>0</v>
      </c>
    </row>
    <row r="183" spans="3:7" ht="38.25" x14ac:dyDescent="0.2">
      <c r="C183" s="2" t="s">
        <v>8</v>
      </c>
      <c r="D183" s="2" t="s">
        <v>1</v>
      </c>
      <c r="E183" s="2">
        <v>2667.6</v>
      </c>
      <c r="F183" s="2">
        <v>2667.6</v>
      </c>
      <c r="G183" s="2">
        <v>2667.6</v>
      </c>
    </row>
    <row r="184" spans="3:7" x14ac:dyDescent="0.2">
      <c r="D184" s="2" t="s">
        <v>2</v>
      </c>
      <c r="E184" s="2">
        <v>2667.6</v>
      </c>
      <c r="F184" s="2">
        <v>2667.6</v>
      </c>
      <c r="G184" s="2">
        <v>2667.6</v>
      </c>
    </row>
    <row r="185" spans="3:7" x14ac:dyDescent="0.2">
      <c r="D185" s="2" t="s">
        <v>3</v>
      </c>
      <c r="E185" s="2">
        <v>0</v>
      </c>
      <c r="F185" s="2">
        <v>0</v>
      </c>
      <c r="G185" s="2">
        <v>0</v>
      </c>
    </row>
    <row r="186" spans="3:7" x14ac:dyDescent="0.2">
      <c r="D186" s="2" t="s">
        <v>18</v>
      </c>
      <c r="E186" s="2">
        <v>0</v>
      </c>
      <c r="F186" s="2">
        <v>0</v>
      </c>
      <c r="G186" s="2">
        <v>0</v>
      </c>
    </row>
    <row r="187" spans="3:7" ht="38.25" x14ac:dyDescent="0.2">
      <c r="C187" s="2" t="s">
        <v>6</v>
      </c>
      <c r="D187" s="2" t="s">
        <v>1</v>
      </c>
      <c r="E187" s="2">
        <v>1577.9</v>
      </c>
      <c r="F187" s="2">
        <v>1577.9</v>
      </c>
      <c r="G187" s="2">
        <v>1577.9</v>
      </c>
    </row>
    <row r="188" spans="3:7" x14ac:dyDescent="0.2">
      <c r="D188" s="2" t="s">
        <v>2</v>
      </c>
      <c r="E188" s="2">
        <v>850.00000000000011</v>
      </c>
      <c r="F188" s="2">
        <v>850.00000000000011</v>
      </c>
      <c r="G188" s="2">
        <v>850.00000000000011</v>
      </c>
    </row>
    <row r="189" spans="3:7" x14ac:dyDescent="0.2">
      <c r="D189" s="2" t="s">
        <v>3</v>
      </c>
      <c r="E189" s="2">
        <v>727.9</v>
      </c>
      <c r="F189" s="2">
        <v>727.9</v>
      </c>
      <c r="G189" s="2">
        <v>727.9</v>
      </c>
    </row>
    <row r="190" spans="3:7" x14ac:dyDescent="0.2">
      <c r="D190" s="2" t="s">
        <v>18</v>
      </c>
      <c r="E190" s="2">
        <v>0</v>
      </c>
      <c r="F190" s="2">
        <v>0</v>
      </c>
      <c r="G190" s="2">
        <v>0</v>
      </c>
    </row>
    <row r="191" spans="3:7" ht="38.25" x14ac:dyDescent="0.2">
      <c r="C191" s="2" t="s">
        <v>26</v>
      </c>
      <c r="D191" s="2" t="s">
        <v>1</v>
      </c>
      <c r="E191" s="2">
        <v>4381.8</v>
      </c>
      <c r="F191" s="2">
        <v>4381.8</v>
      </c>
      <c r="G191" s="2">
        <v>3253.8</v>
      </c>
    </row>
    <row r="192" spans="3:7" x14ac:dyDescent="0.2">
      <c r="D192" s="2" t="s">
        <v>2</v>
      </c>
      <c r="E192" s="2">
        <v>4381.8</v>
      </c>
      <c r="F192" s="2">
        <v>4381.8</v>
      </c>
      <c r="G192" s="2">
        <v>3253.8</v>
      </c>
    </row>
    <row r="193" spans="1:7" x14ac:dyDescent="0.2">
      <c r="D193" s="2" t="s">
        <v>3</v>
      </c>
      <c r="E193" s="2">
        <v>0</v>
      </c>
      <c r="F193" s="2">
        <v>0</v>
      </c>
      <c r="G193" s="2">
        <v>0</v>
      </c>
    </row>
    <row r="194" spans="1:7" x14ac:dyDescent="0.2">
      <c r="D194" s="2" t="s">
        <v>18</v>
      </c>
      <c r="E194" s="2">
        <v>0</v>
      </c>
      <c r="F194" s="2">
        <v>0</v>
      </c>
      <c r="G194" s="2">
        <v>0</v>
      </c>
    </row>
    <row r="195" spans="1:7" ht="51" x14ac:dyDescent="0.2">
      <c r="B195" s="2" t="s">
        <v>62</v>
      </c>
      <c r="C195" s="2" t="s">
        <v>11</v>
      </c>
      <c r="D195" s="2" t="s">
        <v>1</v>
      </c>
      <c r="E195" s="2">
        <v>5530.2</v>
      </c>
      <c r="F195" s="2">
        <v>5530.2</v>
      </c>
      <c r="G195" s="2">
        <v>5146.2</v>
      </c>
    </row>
    <row r="196" spans="1:7" x14ac:dyDescent="0.2">
      <c r="D196" s="2" t="s">
        <v>2</v>
      </c>
      <c r="E196" s="2">
        <v>0</v>
      </c>
      <c r="F196" s="2">
        <v>0</v>
      </c>
      <c r="G196" s="2">
        <v>0</v>
      </c>
    </row>
    <row r="197" spans="1:7" x14ac:dyDescent="0.2">
      <c r="D197" s="2" t="s">
        <v>3</v>
      </c>
      <c r="E197" s="2">
        <v>5530.2</v>
      </c>
      <c r="F197" s="2">
        <v>5530.2</v>
      </c>
      <c r="G197" s="2">
        <v>5146.2</v>
      </c>
    </row>
    <row r="198" spans="1:7" x14ac:dyDescent="0.2">
      <c r="D198" s="2" t="s">
        <v>18</v>
      </c>
      <c r="E198" s="2">
        <v>0</v>
      </c>
      <c r="F198" s="2">
        <v>0</v>
      </c>
      <c r="G198" s="2">
        <v>0</v>
      </c>
    </row>
    <row r="199" spans="1:7" ht="89.25" x14ac:dyDescent="0.2">
      <c r="B199" s="2" t="s">
        <v>46</v>
      </c>
      <c r="C199" s="2" t="s">
        <v>15</v>
      </c>
      <c r="D199" s="2" t="s">
        <v>1</v>
      </c>
      <c r="E199" s="2">
        <v>28045.8</v>
      </c>
      <c r="F199" s="2">
        <v>28045.8</v>
      </c>
      <c r="G199" s="2">
        <v>27968.1</v>
      </c>
    </row>
    <row r="200" spans="1:7" x14ac:dyDescent="0.2">
      <c r="D200" s="2" t="s">
        <v>2</v>
      </c>
      <c r="E200" s="2">
        <v>24286.7</v>
      </c>
      <c r="F200" s="2">
        <v>24286.7</v>
      </c>
      <c r="G200" s="2">
        <v>24220.1</v>
      </c>
    </row>
    <row r="201" spans="1:7" x14ac:dyDescent="0.2">
      <c r="D201" s="2" t="s">
        <v>3</v>
      </c>
      <c r="E201" s="2">
        <v>3759.1</v>
      </c>
      <c r="F201" s="2">
        <v>3759.1</v>
      </c>
      <c r="G201" s="2">
        <v>3748</v>
      </c>
    </row>
    <row r="202" spans="1:7" x14ac:dyDescent="0.2">
      <c r="D202" s="2" t="s">
        <v>18</v>
      </c>
      <c r="E202" s="2">
        <v>0</v>
      </c>
      <c r="F202" s="2">
        <v>0</v>
      </c>
      <c r="G202" s="2">
        <v>0</v>
      </c>
    </row>
    <row r="203" spans="1:7" ht="38.25" x14ac:dyDescent="0.2">
      <c r="A203" s="2">
        <v>4</v>
      </c>
      <c r="B203" s="2" t="s">
        <v>33</v>
      </c>
      <c r="D203" s="2" t="s">
        <v>1</v>
      </c>
      <c r="E203" s="2">
        <v>1008797.6</v>
      </c>
      <c r="F203" s="2">
        <v>1008797.6</v>
      </c>
      <c r="G203" s="2">
        <v>1008521</v>
      </c>
    </row>
    <row r="204" spans="1:7" x14ac:dyDescent="0.2">
      <c r="D204" s="2" t="s">
        <v>2</v>
      </c>
      <c r="E204" s="2">
        <v>996898.4</v>
      </c>
      <c r="F204" s="2">
        <v>996898.4</v>
      </c>
      <c r="G204" s="2">
        <v>996772.79999999993</v>
      </c>
    </row>
    <row r="205" spans="1:7" x14ac:dyDescent="0.2">
      <c r="D205" s="2" t="s">
        <v>3</v>
      </c>
      <c r="E205" s="2">
        <v>11776.4</v>
      </c>
      <c r="F205" s="2">
        <v>11776.400000000001</v>
      </c>
      <c r="G205" s="2">
        <v>11625.400000000001</v>
      </c>
    </row>
    <row r="206" spans="1:7" x14ac:dyDescent="0.2">
      <c r="D206" s="2" t="s">
        <v>18</v>
      </c>
      <c r="E206" s="2">
        <v>122.8</v>
      </c>
      <c r="F206" s="2">
        <v>122.8</v>
      </c>
      <c r="G206" s="2">
        <v>122.8</v>
      </c>
    </row>
    <row r="207" spans="1:7" x14ac:dyDescent="0.2">
      <c r="E207" s="2">
        <v>1008797.6</v>
      </c>
      <c r="F207" s="2">
        <v>1008797.6</v>
      </c>
      <c r="G207" s="2">
        <v>1008521</v>
      </c>
    </row>
    <row r="208" spans="1:7" x14ac:dyDescent="0.2">
      <c r="E208" s="2">
        <v>996898.4</v>
      </c>
      <c r="F208" s="2">
        <v>996898.4</v>
      </c>
      <c r="G208" s="2">
        <v>996772.79999999993</v>
      </c>
    </row>
    <row r="209" spans="2:7" x14ac:dyDescent="0.2">
      <c r="E209" s="2">
        <v>11776.4</v>
      </c>
      <c r="F209" s="2">
        <v>11776.400000000001</v>
      </c>
      <c r="G209" s="2">
        <v>11625.400000000001</v>
      </c>
    </row>
    <row r="210" spans="2:7" x14ac:dyDescent="0.2">
      <c r="E210" s="2">
        <v>122.8</v>
      </c>
      <c r="F210" s="2">
        <v>122.8</v>
      </c>
      <c r="G210" s="2">
        <v>122.8</v>
      </c>
    </row>
    <row r="211" spans="2:7" x14ac:dyDescent="0.2">
      <c r="E211" s="2">
        <v>0</v>
      </c>
      <c r="F211" s="2">
        <v>0</v>
      </c>
      <c r="G211" s="2">
        <v>0</v>
      </c>
    </row>
    <row r="212" spans="2:7" x14ac:dyDescent="0.2">
      <c r="E212" s="2">
        <v>0</v>
      </c>
      <c r="F212" s="2">
        <v>0</v>
      </c>
      <c r="G212" s="2">
        <v>0</v>
      </c>
    </row>
    <row r="213" spans="2:7" x14ac:dyDescent="0.2">
      <c r="E213" s="2">
        <v>0</v>
      </c>
      <c r="F213" s="2">
        <v>0</v>
      </c>
      <c r="G213" s="2">
        <v>0</v>
      </c>
    </row>
    <row r="214" spans="2:7" x14ac:dyDescent="0.2">
      <c r="E214" s="2">
        <v>0</v>
      </c>
      <c r="F214" s="2">
        <v>0</v>
      </c>
      <c r="G214" s="2">
        <v>0</v>
      </c>
    </row>
    <row r="215" spans="2:7" ht="51" x14ac:dyDescent="0.2">
      <c r="B215" s="2" t="s">
        <v>47</v>
      </c>
      <c r="D215" s="2" t="s">
        <v>1</v>
      </c>
      <c r="E215" s="2">
        <v>17289</v>
      </c>
      <c r="F215" s="2">
        <v>17289</v>
      </c>
      <c r="G215" s="2">
        <v>17202.599999999999</v>
      </c>
    </row>
    <row r="216" spans="2:7" x14ac:dyDescent="0.2">
      <c r="D216" s="2" t="s">
        <v>2</v>
      </c>
      <c r="E216" s="2">
        <v>17289</v>
      </c>
      <c r="F216" s="2">
        <v>17289</v>
      </c>
      <c r="G216" s="2">
        <v>17202.599999999999</v>
      </c>
    </row>
    <row r="217" spans="2:7" x14ac:dyDescent="0.2">
      <c r="D217" s="2" t="s">
        <v>3</v>
      </c>
      <c r="E217" s="2">
        <v>0</v>
      </c>
      <c r="F217" s="2">
        <v>0</v>
      </c>
      <c r="G217" s="2">
        <v>0</v>
      </c>
    </row>
    <row r="218" spans="2:7" x14ac:dyDescent="0.2">
      <c r="D218" s="2" t="s">
        <v>18</v>
      </c>
      <c r="E218" s="2">
        <v>0</v>
      </c>
      <c r="F218" s="2">
        <v>0</v>
      </c>
      <c r="G218" s="2">
        <v>0</v>
      </c>
    </row>
    <row r="219" spans="2:7" ht="38.25" x14ac:dyDescent="0.2">
      <c r="C219" s="2" t="s">
        <v>26</v>
      </c>
      <c r="D219" s="2" t="s">
        <v>1</v>
      </c>
      <c r="E219" s="2">
        <v>737.7</v>
      </c>
      <c r="F219" s="2">
        <v>737.7</v>
      </c>
      <c r="G219" s="2">
        <v>651.29999999999995</v>
      </c>
    </row>
    <row r="220" spans="2:7" x14ac:dyDescent="0.2">
      <c r="D220" s="2" t="s">
        <v>2</v>
      </c>
      <c r="E220" s="2">
        <v>737.7</v>
      </c>
      <c r="F220" s="2">
        <v>737.7</v>
      </c>
      <c r="G220" s="2">
        <v>651.29999999999995</v>
      </c>
    </row>
    <row r="221" spans="2:7" x14ac:dyDescent="0.2">
      <c r="D221" s="2" t="s">
        <v>3</v>
      </c>
      <c r="E221" s="2">
        <v>0</v>
      </c>
      <c r="F221" s="2">
        <v>0</v>
      </c>
      <c r="G221" s="2">
        <v>0</v>
      </c>
    </row>
    <row r="222" spans="2:7" x14ac:dyDescent="0.2">
      <c r="D222" s="2" t="s">
        <v>18</v>
      </c>
      <c r="E222" s="2">
        <v>0</v>
      </c>
      <c r="F222" s="2">
        <v>0</v>
      </c>
      <c r="G222" s="2">
        <v>0</v>
      </c>
    </row>
    <row r="223" spans="2:7" ht="38.25" x14ac:dyDescent="0.2">
      <c r="C223" s="2" t="s">
        <v>8</v>
      </c>
      <c r="D223" s="2" t="s">
        <v>1</v>
      </c>
      <c r="E223" s="2">
        <v>16551.3</v>
      </c>
      <c r="F223" s="2">
        <v>16551.3</v>
      </c>
      <c r="G223" s="2">
        <v>16551.3</v>
      </c>
    </row>
    <row r="224" spans="2:7" x14ac:dyDescent="0.2">
      <c r="D224" s="2" t="s">
        <v>2</v>
      </c>
      <c r="E224" s="2">
        <v>16551.3</v>
      </c>
      <c r="F224" s="2">
        <v>16551.3</v>
      </c>
      <c r="G224" s="2">
        <v>16551.3</v>
      </c>
    </row>
    <row r="225" spans="2:7" x14ac:dyDescent="0.2">
      <c r="D225" s="2" t="s">
        <v>3</v>
      </c>
      <c r="E225" s="2">
        <v>0</v>
      </c>
      <c r="F225" s="2">
        <v>0</v>
      </c>
      <c r="G225" s="2">
        <v>0</v>
      </c>
    </row>
    <row r="226" spans="2:7" x14ac:dyDescent="0.2">
      <c r="D226" s="2" t="s">
        <v>18</v>
      </c>
      <c r="E226" s="2">
        <v>0</v>
      </c>
      <c r="F226" s="2">
        <v>0</v>
      </c>
      <c r="G226" s="2">
        <v>0</v>
      </c>
    </row>
    <row r="227" spans="2:7" ht="63.75" x14ac:dyDescent="0.2">
      <c r="B227" s="2" t="s">
        <v>48</v>
      </c>
      <c r="C227" s="2" t="s">
        <v>8</v>
      </c>
      <c r="D227" s="2" t="s">
        <v>1</v>
      </c>
      <c r="E227" s="2">
        <v>264656.40000000002</v>
      </c>
      <c r="F227" s="2">
        <v>264656.40000000002</v>
      </c>
      <c r="G227" s="2">
        <v>264656.40000000002</v>
      </c>
    </row>
    <row r="228" spans="2:7" x14ac:dyDescent="0.2">
      <c r="D228" s="2" t="s">
        <v>2</v>
      </c>
      <c r="E228" s="2">
        <v>264656.40000000002</v>
      </c>
      <c r="F228" s="2">
        <v>264656.40000000002</v>
      </c>
      <c r="G228" s="2">
        <v>264656.40000000002</v>
      </c>
    </row>
    <row r="229" spans="2:7" x14ac:dyDescent="0.2">
      <c r="D229" s="2" t="s">
        <v>3</v>
      </c>
      <c r="E229" s="2">
        <v>0</v>
      </c>
      <c r="F229" s="2">
        <v>0</v>
      </c>
      <c r="G229" s="2">
        <v>0</v>
      </c>
    </row>
    <row r="230" spans="2:7" x14ac:dyDescent="0.2">
      <c r="D230" s="2" t="s">
        <v>18</v>
      </c>
      <c r="E230" s="2">
        <v>0</v>
      </c>
      <c r="F230" s="2">
        <v>0</v>
      </c>
      <c r="G230" s="2">
        <v>0</v>
      </c>
    </row>
    <row r="231" spans="2:7" ht="51" x14ac:dyDescent="0.2">
      <c r="B231" s="2" t="s">
        <v>49</v>
      </c>
      <c r="C231" s="2" t="s">
        <v>8</v>
      </c>
      <c r="D231" s="2" t="s">
        <v>1</v>
      </c>
      <c r="E231" s="2">
        <v>85447.7</v>
      </c>
      <c r="F231" s="2">
        <v>85447.7</v>
      </c>
      <c r="G231" s="2">
        <v>85446.6</v>
      </c>
    </row>
    <row r="232" spans="2:7" x14ac:dyDescent="0.2">
      <c r="D232" s="2" t="s">
        <v>2</v>
      </c>
      <c r="E232" s="2">
        <v>85447.7</v>
      </c>
      <c r="F232" s="2">
        <v>85447.7</v>
      </c>
      <c r="G232" s="2">
        <v>85446.6</v>
      </c>
    </row>
    <row r="233" spans="2:7" x14ac:dyDescent="0.2">
      <c r="D233" s="2" t="s">
        <v>3</v>
      </c>
      <c r="E233" s="2">
        <v>0</v>
      </c>
      <c r="F233" s="2">
        <v>0</v>
      </c>
      <c r="G233" s="2">
        <v>0</v>
      </c>
    </row>
    <row r="234" spans="2:7" x14ac:dyDescent="0.2">
      <c r="D234" s="2" t="s">
        <v>18</v>
      </c>
      <c r="E234" s="2">
        <v>0</v>
      </c>
      <c r="F234" s="2">
        <v>0</v>
      </c>
      <c r="G234" s="2">
        <v>0</v>
      </c>
    </row>
    <row r="235" spans="2:7" ht="63.75" x14ac:dyDescent="0.2">
      <c r="B235" s="2" t="s">
        <v>50</v>
      </c>
      <c r="C235" s="2" t="s">
        <v>8</v>
      </c>
      <c r="D235" s="2" t="s">
        <v>1</v>
      </c>
      <c r="E235" s="2">
        <v>632342.1</v>
      </c>
      <c r="F235" s="2">
        <v>632342.1</v>
      </c>
      <c r="G235" s="2">
        <v>632191.1</v>
      </c>
    </row>
    <row r="236" spans="2:7" x14ac:dyDescent="0.2">
      <c r="D236" s="2" t="s">
        <v>2</v>
      </c>
      <c r="E236" s="2">
        <v>620442.89999999991</v>
      </c>
      <c r="F236" s="2">
        <v>620442.89999999991</v>
      </c>
      <c r="G236" s="2">
        <v>620442.89999999991</v>
      </c>
    </row>
    <row r="237" spans="2:7" x14ac:dyDescent="0.2">
      <c r="D237" s="2" t="s">
        <v>3</v>
      </c>
      <c r="E237" s="2">
        <v>11776.4</v>
      </c>
      <c r="F237" s="2">
        <v>11776.400000000001</v>
      </c>
      <c r="G237" s="2">
        <v>11625.400000000001</v>
      </c>
    </row>
    <row r="238" spans="2:7" x14ac:dyDescent="0.2">
      <c r="D238" s="2" t="s">
        <v>18</v>
      </c>
      <c r="E238" s="2">
        <v>122.8</v>
      </c>
      <c r="F238" s="2">
        <v>122.8</v>
      </c>
      <c r="G238" s="2">
        <v>122.8</v>
      </c>
    </row>
    <row r="239" spans="2:7" ht="63.75" x14ac:dyDescent="0.2">
      <c r="B239" s="2" t="s">
        <v>63</v>
      </c>
      <c r="C239" s="2" t="s">
        <v>8</v>
      </c>
      <c r="D239" s="2" t="s">
        <v>1</v>
      </c>
      <c r="E239" s="2">
        <v>9062.4</v>
      </c>
      <c r="F239" s="2">
        <v>9062.4</v>
      </c>
      <c r="G239" s="2">
        <v>9024.2999999999993</v>
      </c>
    </row>
    <row r="240" spans="2:7" x14ac:dyDescent="0.2">
      <c r="D240" s="2" t="s">
        <v>2</v>
      </c>
      <c r="E240" s="2">
        <v>9062.4</v>
      </c>
      <c r="F240" s="2">
        <v>9062.4</v>
      </c>
      <c r="G240" s="2">
        <v>9024.2999999999993</v>
      </c>
    </row>
    <row r="241" spans="1:7" x14ac:dyDescent="0.2">
      <c r="D241" s="2" t="s">
        <v>3</v>
      </c>
      <c r="E241" s="2">
        <v>0</v>
      </c>
      <c r="F241" s="2">
        <v>0</v>
      </c>
      <c r="G241" s="2">
        <v>0</v>
      </c>
    </row>
    <row r="242" spans="1:7" x14ac:dyDescent="0.2">
      <c r="D242" s="2" t="s">
        <v>18</v>
      </c>
      <c r="E242" s="2">
        <v>0</v>
      </c>
      <c r="F242" s="2">
        <v>0</v>
      </c>
      <c r="G242" s="2">
        <v>0</v>
      </c>
    </row>
    <row r="243" spans="1:7" ht="51" x14ac:dyDescent="0.2">
      <c r="A243" s="2">
        <v>5</v>
      </c>
      <c r="B243" s="2" t="s">
        <v>106</v>
      </c>
      <c r="D243" s="2" t="s">
        <v>1</v>
      </c>
      <c r="E243" s="2">
        <v>574039.6</v>
      </c>
      <c r="F243" s="2">
        <v>574039.6</v>
      </c>
      <c r="G243" s="2">
        <v>530483.6</v>
      </c>
    </row>
    <row r="244" spans="1:7" x14ac:dyDescent="0.2">
      <c r="D244" s="2" t="s">
        <v>2</v>
      </c>
      <c r="E244" s="2">
        <v>456884.89999999997</v>
      </c>
      <c r="F244" s="2">
        <v>456884.89999999997</v>
      </c>
      <c r="G244" s="2">
        <v>434633.89999999997</v>
      </c>
    </row>
    <row r="245" spans="1:7" x14ac:dyDescent="0.2">
      <c r="D245" s="2" t="s">
        <v>3</v>
      </c>
      <c r="E245" s="2">
        <v>49481.5</v>
      </c>
      <c r="F245" s="2">
        <v>49481.5</v>
      </c>
      <c r="G245" s="2">
        <v>28176.5</v>
      </c>
    </row>
    <row r="246" spans="1:7" x14ac:dyDescent="0.2">
      <c r="D246" s="2" t="s">
        <v>18</v>
      </c>
      <c r="E246" s="2">
        <v>67673.2</v>
      </c>
      <c r="F246" s="2">
        <v>67673.2</v>
      </c>
      <c r="G246" s="2">
        <v>67673.2</v>
      </c>
    </row>
    <row r="247" spans="1:7" x14ac:dyDescent="0.2">
      <c r="E247" s="2">
        <v>574039.6</v>
      </c>
      <c r="F247" s="2">
        <v>574039.6</v>
      </c>
      <c r="G247" s="2">
        <v>530483.6</v>
      </c>
    </row>
    <row r="248" spans="1:7" x14ac:dyDescent="0.2">
      <c r="E248" s="2">
        <v>456884.9</v>
      </c>
      <c r="F248" s="2">
        <v>456884.9</v>
      </c>
      <c r="G248" s="2">
        <v>434633.9</v>
      </c>
    </row>
    <row r="249" spans="1:7" x14ac:dyDescent="0.2">
      <c r="E249" s="2">
        <v>49481.5</v>
      </c>
      <c r="F249" s="2">
        <v>49481.5</v>
      </c>
      <c r="G249" s="2">
        <v>28176.5</v>
      </c>
    </row>
    <row r="250" spans="1:7" x14ac:dyDescent="0.2">
      <c r="E250" s="2">
        <v>67673.2</v>
      </c>
      <c r="F250" s="2">
        <v>67673.2</v>
      </c>
      <c r="G250" s="2">
        <v>67673.2</v>
      </c>
    </row>
    <row r="251" spans="1:7" x14ac:dyDescent="0.2">
      <c r="E251" s="2">
        <v>0</v>
      </c>
      <c r="F251" s="2">
        <v>0</v>
      </c>
      <c r="G251" s="2">
        <v>0</v>
      </c>
    </row>
    <row r="252" spans="1:7" x14ac:dyDescent="0.2">
      <c r="E252" s="2">
        <v>0</v>
      </c>
      <c r="F252" s="2">
        <v>0</v>
      </c>
      <c r="G252" s="2">
        <v>0</v>
      </c>
    </row>
    <row r="253" spans="1:7" x14ac:dyDescent="0.2">
      <c r="E253" s="2">
        <v>0</v>
      </c>
      <c r="F253" s="2">
        <v>0</v>
      </c>
      <c r="G253" s="2">
        <v>0</v>
      </c>
    </row>
    <row r="254" spans="1:7" x14ac:dyDescent="0.2">
      <c r="E254" s="2">
        <v>0</v>
      </c>
      <c r="F254" s="2">
        <v>0</v>
      </c>
      <c r="G254" s="2">
        <v>0</v>
      </c>
    </row>
    <row r="255" spans="1:7" ht="51" x14ac:dyDescent="0.2">
      <c r="B255" s="2" t="s">
        <v>64</v>
      </c>
      <c r="D255" s="2" t="s">
        <v>1</v>
      </c>
      <c r="E255" s="2">
        <v>232673.7</v>
      </c>
      <c r="F255" s="2">
        <v>232673.7</v>
      </c>
      <c r="G255" s="2">
        <v>189148.7</v>
      </c>
    </row>
    <row r="256" spans="1:7" x14ac:dyDescent="0.2">
      <c r="D256" s="2" t="s">
        <v>2</v>
      </c>
      <c r="E256" s="2">
        <v>115519</v>
      </c>
      <c r="F256" s="2">
        <v>115519</v>
      </c>
      <c r="G256" s="2">
        <v>93299</v>
      </c>
    </row>
    <row r="257" spans="2:7" x14ac:dyDescent="0.2">
      <c r="D257" s="2" t="s">
        <v>3</v>
      </c>
      <c r="E257" s="2">
        <v>49481.5</v>
      </c>
      <c r="F257" s="2">
        <v>49481.5</v>
      </c>
      <c r="G257" s="2">
        <v>28176.5</v>
      </c>
    </row>
    <row r="258" spans="2:7" x14ac:dyDescent="0.2">
      <c r="D258" s="2" t="s">
        <v>18</v>
      </c>
      <c r="E258" s="2">
        <v>67673.2</v>
      </c>
      <c r="F258" s="2">
        <v>67673.2</v>
      </c>
      <c r="G258" s="2">
        <v>67673.2</v>
      </c>
    </row>
    <row r="259" spans="2:7" ht="38.25" x14ac:dyDescent="0.2">
      <c r="C259" s="2" t="s">
        <v>17</v>
      </c>
      <c r="D259" s="2" t="s">
        <v>1</v>
      </c>
      <c r="E259" s="2">
        <v>64890.1</v>
      </c>
      <c r="F259" s="2">
        <v>64890.1</v>
      </c>
      <c r="G259" s="2">
        <v>64890.1</v>
      </c>
    </row>
    <row r="260" spans="2:7" x14ac:dyDescent="0.2">
      <c r="D260" s="2" t="s">
        <v>2</v>
      </c>
      <c r="E260" s="2">
        <v>64890.1</v>
      </c>
      <c r="F260" s="2">
        <v>64890.1</v>
      </c>
      <c r="G260" s="2">
        <v>64890.1</v>
      </c>
    </row>
    <row r="261" spans="2:7" x14ac:dyDescent="0.2">
      <c r="D261" s="2" t="s">
        <v>3</v>
      </c>
      <c r="E261" s="2">
        <v>0</v>
      </c>
      <c r="F261" s="2">
        <v>0</v>
      </c>
      <c r="G261" s="2">
        <v>0</v>
      </c>
    </row>
    <row r="262" spans="2:7" x14ac:dyDescent="0.2">
      <c r="D262" s="2" t="s">
        <v>18</v>
      </c>
      <c r="E262" s="2">
        <v>0</v>
      </c>
      <c r="F262" s="2">
        <v>0</v>
      </c>
      <c r="G262" s="2">
        <v>0</v>
      </c>
    </row>
    <row r="263" spans="2:7" ht="38.25" x14ac:dyDescent="0.2">
      <c r="C263" s="2" t="s">
        <v>26</v>
      </c>
      <c r="D263" s="2" t="s">
        <v>1</v>
      </c>
      <c r="E263" s="2">
        <v>167783.6</v>
      </c>
      <c r="F263" s="2">
        <v>167783.6</v>
      </c>
      <c r="G263" s="2">
        <v>124258.6</v>
      </c>
    </row>
    <row r="264" spans="2:7" x14ac:dyDescent="0.2">
      <c r="D264" s="2" t="s">
        <v>2</v>
      </c>
      <c r="E264" s="2">
        <v>50628.900000000009</v>
      </c>
      <c r="F264" s="2">
        <v>50628.900000000009</v>
      </c>
      <c r="G264" s="2">
        <v>28408.900000000009</v>
      </c>
    </row>
    <row r="265" spans="2:7" x14ac:dyDescent="0.2">
      <c r="D265" s="2" t="s">
        <v>3</v>
      </c>
      <c r="E265" s="2">
        <v>49481.5</v>
      </c>
      <c r="F265" s="2">
        <v>49481.5</v>
      </c>
      <c r="G265" s="2">
        <v>28176.5</v>
      </c>
    </row>
    <row r="266" spans="2:7" x14ac:dyDescent="0.2">
      <c r="D266" s="2" t="s">
        <v>18</v>
      </c>
      <c r="E266" s="2">
        <v>67673.2</v>
      </c>
      <c r="F266" s="2">
        <v>67673.2</v>
      </c>
      <c r="G266" s="2">
        <v>67673.2</v>
      </c>
    </row>
    <row r="267" spans="2:7" ht="51" x14ac:dyDescent="0.2">
      <c r="B267" s="2" t="s">
        <v>65</v>
      </c>
      <c r="C267" s="2" t="s">
        <v>17</v>
      </c>
      <c r="D267" s="2" t="s">
        <v>1</v>
      </c>
      <c r="E267" s="2">
        <v>327934.5</v>
      </c>
      <c r="F267" s="2">
        <v>327934.5</v>
      </c>
      <c r="G267" s="2">
        <v>327909</v>
      </c>
    </row>
    <row r="268" spans="2:7" x14ac:dyDescent="0.2">
      <c r="D268" s="2" t="s">
        <v>2</v>
      </c>
      <c r="E268" s="2">
        <v>327934.5</v>
      </c>
      <c r="F268" s="2">
        <v>327934.5</v>
      </c>
      <c r="G268" s="2">
        <v>327909</v>
      </c>
    </row>
    <row r="269" spans="2:7" x14ac:dyDescent="0.2">
      <c r="D269" s="2" t="s">
        <v>3</v>
      </c>
      <c r="E269" s="2">
        <v>0</v>
      </c>
      <c r="F269" s="2">
        <v>0</v>
      </c>
      <c r="G269" s="2">
        <v>0</v>
      </c>
    </row>
    <row r="270" spans="2:7" x14ac:dyDescent="0.2">
      <c r="D270" s="2" t="s">
        <v>18</v>
      </c>
      <c r="E270" s="2">
        <v>0</v>
      </c>
      <c r="F270" s="2">
        <v>0</v>
      </c>
      <c r="G270" s="2">
        <v>0</v>
      </c>
    </row>
    <row r="271" spans="2:7" ht="76.5" x14ac:dyDescent="0.2">
      <c r="B271" s="2" t="s">
        <v>66</v>
      </c>
      <c r="C271" s="2" t="s">
        <v>17</v>
      </c>
      <c r="D271" s="2" t="s">
        <v>1</v>
      </c>
      <c r="E271" s="2">
        <v>13431.4</v>
      </c>
      <c r="F271" s="2">
        <v>13431.4</v>
      </c>
      <c r="G271" s="2">
        <v>13425.9</v>
      </c>
    </row>
    <row r="272" spans="2:7" x14ac:dyDescent="0.2">
      <c r="D272" s="2" t="s">
        <v>2</v>
      </c>
      <c r="E272" s="2">
        <v>13431.4</v>
      </c>
      <c r="F272" s="2">
        <v>13431.4</v>
      </c>
      <c r="G272" s="2">
        <v>13425.9</v>
      </c>
    </row>
    <row r="273" spans="1:7" x14ac:dyDescent="0.2">
      <c r="D273" s="2" t="s">
        <v>3</v>
      </c>
      <c r="E273" s="2">
        <v>0</v>
      </c>
      <c r="F273" s="2">
        <v>0</v>
      </c>
      <c r="G273" s="2">
        <v>0</v>
      </c>
    </row>
    <row r="274" spans="1:7" x14ac:dyDescent="0.2">
      <c r="D274" s="2" t="s">
        <v>18</v>
      </c>
      <c r="E274" s="2">
        <v>0</v>
      </c>
      <c r="F274" s="2">
        <v>0</v>
      </c>
      <c r="G274" s="2">
        <v>0</v>
      </c>
    </row>
    <row r="275" spans="1:7" ht="51" x14ac:dyDescent="0.2">
      <c r="A275" s="2">
        <v>6</v>
      </c>
      <c r="B275" s="2" t="s">
        <v>34</v>
      </c>
      <c r="D275" s="2" t="s">
        <v>1</v>
      </c>
      <c r="E275" s="2">
        <v>36841</v>
      </c>
      <c r="F275" s="2">
        <v>36841</v>
      </c>
      <c r="G275" s="2">
        <v>36290.300000000003</v>
      </c>
    </row>
    <row r="276" spans="1:7" x14ac:dyDescent="0.2">
      <c r="D276" s="2" t="s">
        <v>2</v>
      </c>
      <c r="E276" s="2">
        <v>35679.300000000003</v>
      </c>
      <c r="F276" s="2">
        <v>35679.300000000003</v>
      </c>
      <c r="G276" s="2">
        <v>35251</v>
      </c>
    </row>
    <row r="277" spans="1:7" x14ac:dyDescent="0.2">
      <c r="D277" s="2" t="s">
        <v>3</v>
      </c>
      <c r="E277" s="2">
        <v>1161.7</v>
      </c>
      <c r="F277" s="2">
        <v>1161.7</v>
      </c>
      <c r="G277" s="2">
        <v>1039.3</v>
      </c>
    </row>
    <row r="278" spans="1:7" x14ac:dyDescent="0.2">
      <c r="D278" s="2" t="s">
        <v>18</v>
      </c>
      <c r="E278" s="2">
        <v>0</v>
      </c>
      <c r="F278" s="2">
        <v>0</v>
      </c>
      <c r="G278" s="2">
        <v>0</v>
      </c>
    </row>
    <row r="279" spans="1:7" x14ac:dyDescent="0.2">
      <c r="E279" s="2">
        <v>36841</v>
      </c>
      <c r="F279" s="2">
        <v>36841</v>
      </c>
      <c r="G279" s="2">
        <v>36290.300000000003</v>
      </c>
    </row>
    <row r="280" spans="1:7" x14ac:dyDescent="0.2">
      <c r="E280" s="2">
        <v>35679.299999999996</v>
      </c>
      <c r="F280" s="2">
        <v>35679.299999999996</v>
      </c>
      <c r="G280" s="2">
        <v>35251</v>
      </c>
    </row>
    <row r="281" spans="1:7" x14ac:dyDescent="0.2">
      <c r="E281" s="2">
        <v>1161.7</v>
      </c>
      <c r="F281" s="2">
        <v>1161.7</v>
      </c>
      <c r="G281" s="2">
        <v>1039.3</v>
      </c>
    </row>
    <row r="282" spans="1:7" x14ac:dyDescent="0.2">
      <c r="E282" s="2">
        <v>0</v>
      </c>
      <c r="F282" s="2">
        <v>0</v>
      </c>
      <c r="G282" s="2">
        <v>0</v>
      </c>
    </row>
    <row r="283" spans="1:7" x14ac:dyDescent="0.2">
      <c r="E283" s="2">
        <v>0</v>
      </c>
      <c r="F283" s="2">
        <v>0</v>
      </c>
      <c r="G283" s="2">
        <v>0</v>
      </c>
    </row>
    <row r="284" spans="1:7" x14ac:dyDescent="0.2">
      <c r="E284" s="2">
        <v>0</v>
      </c>
      <c r="F284" s="2">
        <v>0</v>
      </c>
      <c r="G284" s="2">
        <v>0</v>
      </c>
    </row>
    <row r="285" spans="1:7" x14ac:dyDescent="0.2">
      <c r="E285" s="2">
        <v>0</v>
      </c>
      <c r="F285" s="2">
        <v>0</v>
      </c>
      <c r="G285" s="2">
        <v>0</v>
      </c>
    </row>
    <row r="286" spans="1:7" x14ac:dyDescent="0.2">
      <c r="E286" s="2">
        <v>0</v>
      </c>
      <c r="F286" s="2">
        <v>0</v>
      </c>
      <c r="G286" s="2">
        <v>0</v>
      </c>
    </row>
    <row r="287" spans="1:7" ht="51" x14ac:dyDescent="0.2">
      <c r="B287" s="2" t="s">
        <v>67</v>
      </c>
      <c r="C287" s="2" t="s">
        <v>19</v>
      </c>
      <c r="D287" s="2" t="s">
        <v>1</v>
      </c>
      <c r="E287" s="2">
        <v>3065.2</v>
      </c>
      <c r="F287" s="2">
        <v>3065.2</v>
      </c>
      <c r="G287" s="2">
        <v>2835.5</v>
      </c>
    </row>
    <row r="288" spans="1:7" x14ac:dyDescent="0.2">
      <c r="D288" s="2" t="s">
        <v>2</v>
      </c>
      <c r="E288" s="2">
        <v>3065.2</v>
      </c>
      <c r="F288" s="2">
        <v>3065.2</v>
      </c>
      <c r="G288" s="2">
        <v>2835.5</v>
      </c>
    </row>
    <row r="289" spans="1:7" x14ac:dyDescent="0.2">
      <c r="D289" s="2" t="s">
        <v>3</v>
      </c>
      <c r="E289" s="2">
        <v>0</v>
      </c>
      <c r="F289" s="2">
        <v>0</v>
      </c>
      <c r="G289" s="2">
        <v>0</v>
      </c>
    </row>
    <row r="290" spans="1:7" x14ac:dyDescent="0.2">
      <c r="D290" s="2" t="s">
        <v>18</v>
      </c>
      <c r="E290" s="2">
        <v>0</v>
      </c>
      <c r="F290" s="2">
        <v>0</v>
      </c>
      <c r="G290" s="2">
        <v>0</v>
      </c>
    </row>
    <row r="291" spans="1:7" ht="51" x14ac:dyDescent="0.2">
      <c r="B291" s="2" t="s">
        <v>69</v>
      </c>
      <c r="C291" s="2" t="s">
        <v>19</v>
      </c>
      <c r="D291" s="2" t="s">
        <v>1</v>
      </c>
      <c r="E291" s="2">
        <v>5214.3</v>
      </c>
      <c r="F291" s="2">
        <v>5214.3</v>
      </c>
      <c r="G291" s="2">
        <v>5077.8</v>
      </c>
    </row>
    <row r="292" spans="1:7" x14ac:dyDescent="0.2">
      <c r="D292" s="2" t="s">
        <v>2</v>
      </c>
      <c r="E292" s="2">
        <v>4746.5</v>
      </c>
      <c r="F292" s="2">
        <v>4746.5</v>
      </c>
      <c r="G292" s="2">
        <v>4610</v>
      </c>
    </row>
    <row r="293" spans="1:7" x14ac:dyDescent="0.2">
      <c r="D293" s="2" t="s">
        <v>3</v>
      </c>
      <c r="E293" s="2">
        <v>467.8</v>
      </c>
      <c r="F293" s="2">
        <v>467.8</v>
      </c>
      <c r="G293" s="2">
        <v>467.8</v>
      </c>
    </row>
    <row r="294" spans="1:7" x14ac:dyDescent="0.2">
      <c r="D294" s="2" t="s">
        <v>18</v>
      </c>
      <c r="E294" s="2">
        <v>0</v>
      </c>
      <c r="F294" s="2">
        <v>0</v>
      </c>
      <c r="G294" s="2">
        <v>0</v>
      </c>
    </row>
    <row r="295" spans="1:7" ht="76.5" x14ac:dyDescent="0.2">
      <c r="B295" s="2" t="s">
        <v>68</v>
      </c>
      <c r="C295" s="2" t="s">
        <v>19</v>
      </c>
      <c r="D295" s="2" t="s">
        <v>1</v>
      </c>
      <c r="E295" s="2">
        <v>28561.5</v>
      </c>
      <c r="F295" s="2">
        <v>28561.5</v>
      </c>
      <c r="G295" s="2">
        <v>28377</v>
      </c>
    </row>
    <row r="296" spans="1:7" x14ac:dyDescent="0.2">
      <c r="D296" s="2" t="s">
        <v>2</v>
      </c>
      <c r="E296" s="2">
        <v>27867.599999999999</v>
      </c>
      <c r="F296" s="2">
        <v>27867.599999999999</v>
      </c>
      <c r="G296" s="2">
        <v>27805.5</v>
      </c>
    </row>
    <row r="297" spans="1:7" x14ac:dyDescent="0.2">
      <c r="D297" s="2" t="s">
        <v>3</v>
      </c>
      <c r="E297" s="2">
        <v>693.9</v>
      </c>
      <c r="F297" s="2">
        <v>693.9</v>
      </c>
      <c r="G297" s="2">
        <v>571.5</v>
      </c>
    </row>
    <row r="298" spans="1:7" x14ac:dyDescent="0.2">
      <c r="D298" s="2" t="s">
        <v>18</v>
      </c>
      <c r="E298" s="2">
        <v>0</v>
      </c>
      <c r="F298" s="2">
        <v>0</v>
      </c>
      <c r="G298" s="2">
        <v>0</v>
      </c>
    </row>
    <row r="299" spans="1:7" ht="38.25" x14ac:dyDescent="0.2">
      <c r="A299" s="2">
        <v>7</v>
      </c>
      <c r="B299" s="2" t="s">
        <v>35</v>
      </c>
      <c r="D299" s="2" t="s">
        <v>1</v>
      </c>
      <c r="E299" s="2">
        <v>2804368.3000000003</v>
      </c>
      <c r="F299" s="2">
        <v>2851380.0000000005</v>
      </c>
      <c r="G299" s="2">
        <v>2482031.1999999997</v>
      </c>
    </row>
    <row r="300" spans="1:7" x14ac:dyDescent="0.2">
      <c r="D300" s="2" t="s">
        <v>2</v>
      </c>
      <c r="E300" s="2">
        <v>1958106.9000000004</v>
      </c>
      <c r="F300" s="2">
        <v>1958106.9000000006</v>
      </c>
      <c r="G300" s="2">
        <v>1787909.9999999995</v>
      </c>
    </row>
    <row r="301" spans="1:7" x14ac:dyDescent="0.2">
      <c r="D301" s="2" t="s">
        <v>3</v>
      </c>
      <c r="E301" s="2">
        <v>406261.39999999997</v>
      </c>
      <c r="F301" s="2">
        <v>406261.39999999997</v>
      </c>
      <c r="G301" s="2">
        <v>233855.69999999998</v>
      </c>
    </row>
    <row r="302" spans="1:7" x14ac:dyDescent="0.2">
      <c r="D302" s="2" t="s">
        <v>18</v>
      </c>
      <c r="E302" s="2">
        <v>440000</v>
      </c>
      <c r="F302" s="2">
        <v>487011.7</v>
      </c>
      <c r="G302" s="2">
        <v>460265.5</v>
      </c>
    </row>
    <row r="303" spans="1:7" x14ac:dyDescent="0.2">
      <c r="E303" s="2">
        <v>2804368.3000000003</v>
      </c>
      <c r="F303" s="2">
        <v>2851380.0000000005</v>
      </c>
      <c r="G303" s="2">
        <v>2482031.1999999997</v>
      </c>
    </row>
    <row r="304" spans="1:7" x14ac:dyDescent="0.2">
      <c r="E304" s="2">
        <v>1958106.9000000001</v>
      </c>
      <c r="F304" s="2">
        <v>1958106.9000000001</v>
      </c>
      <c r="G304" s="2">
        <v>1787910</v>
      </c>
    </row>
    <row r="305" spans="2:7" x14ac:dyDescent="0.2">
      <c r="E305" s="2">
        <v>406261.39999999997</v>
      </c>
      <c r="F305" s="2">
        <v>406261.39999999997</v>
      </c>
      <c r="G305" s="2">
        <v>233855.69999999998</v>
      </c>
    </row>
    <row r="306" spans="2:7" x14ac:dyDescent="0.2">
      <c r="E306" s="2">
        <v>440000</v>
      </c>
      <c r="F306" s="2">
        <v>487011.7</v>
      </c>
      <c r="G306" s="2">
        <v>460265.5</v>
      </c>
    </row>
    <row r="307" spans="2:7" x14ac:dyDescent="0.2">
      <c r="E307" s="2">
        <v>0</v>
      </c>
      <c r="F307" s="2">
        <v>0</v>
      </c>
      <c r="G307" s="2">
        <v>0</v>
      </c>
    </row>
    <row r="308" spans="2:7" x14ac:dyDescent="0.2">
      <c r="E308" s="2">
        <v>0</v>
      </c>
      <c r="F308" s="2">
        <v>0</v>
      </c>
      <c r="G308" s="2">
        <v>0</v>
      </c>
    </row>
    <row r="309" spans="2:7" x14ac:dyDescent="0.2">
      <c r="E309" s="2">
        <v>0</v>
      </c>
      <c r="F309" s="2">
        <v>0</v>
      </c>
      <c r="G309" s="2">
        <v>0</v>
      </c>
    </row>
    <row r="310" spans="2:7" x14ac:dyDescent="0.2">
      <c r="E310" s="2">
        <v>0</v>
      </c>
      <c r="F310" s="2">
        <v>0</v>
      </c>
      <c r="G310" s="2">
        <v>0</v>
      </c>
    </row>
    <row r="311" spans="2:7" ht="38.25" x14ac:dyDescent="0.2">
      <c r="B311" s="2" t="s">
        <v>70</v>
      </c>
      <c r="D311" s="2" t="s">
        <v>1</v>
      </c>
      <c r="E311" s="2">
        <v>983540.3</v>
      </c>
      <c r="F311" s="2">
        <v>1030552</v>
      </c>
      <c r="G311" s="2">
        <v>811670.29999999993</v>
      </c>
    </row>
    <row r="312" spans="2:7" x14ac:dyDescent="0.2">
      <c r="D312" s="2" t="s">
        <v>2</v>
      </c>
      <c r="E312" s="2">
        <v>344822.4</v>
      </c>
      <c r="F312" s="2">
        <v>344822.40000000008</v>
      </c>
      <c r="G312" s="2">
        <v>247111.79999999993</v>
      </c>
    </row>
    <row r="313" spans="2:7" x14ac:dyDescent="0.2">
      <c r="D313" s="2" t="s">
        <v>3</v>
      </c>
      <c r="E313" s="2">
        <v>198717.9</v>
      </c>
      <c r="F313" s="2">
        <v>198717.89999999997</v>
      </c>
      <c r="G313" s="2">
        <v>104293</v>
      </c>
    </row>
    <row r="314" spans="2:7" x14ac:dyDescent="0.2">
      <c r="D314" s="2" t="s">
        <v>18</v>
      </c>
      <c r="E314" s="2">
        <v>440000</v>
      </c>
      <c r="F314" s="2">
        <v>487011.7</v>
      </c>
      <c r="G314" s="2">
        <v>460265.5</v>
      </c>
    </row>
    <row r="315" spans="2:7" ht="38.25" x14ac:dyDescent="0.2">
      <c r="C315" s="2" t="s">
        <v>7</v>
      </c>
      <c r="D315" s="2" t="s">
        <v>1</v>
      </c>
      <c r="E315" s="2">
        <v>983313.3</v>
      </c>
      <c r="F315" s="2">
        <v>1030325</v>
      </c>
      <c r="G315" s="2">
        <v>811602.2</v>
      </c>
    </row>
    <row r="316" spans="2:7" x14ac:dyDescent="0.2">
      <c r="D316" s="2" t="s">
        <v>2</v>
      </c>
      <c r="E316" s="2">
        <v>344595.4</v>
      </c>
      <c r="F316" s="2">
        <v>344595.40000000008</v>
      </c>
      <c r="G316" s="2">
        <v>247043.69999999995</v>
      </c>
    </row>
    <row r="317" spans="2:7" x14ac:dyDescent="0.2">
      <c r="D317" s="2" t="s">
        <v>3</v>
      </c>
      <c r="E317" s="2">
        <v>198717.9</v>
      </c>
      <c r="F317" s="2">
        <v>198717.89999999997</v>
      </c>
      <c r="G317" s="2">
        <v>104293</v>
      </c>
    </row>
    <row r="318" spans="2:7" x14ac:dyDescent="0.2">
      <c r="D318" s="2" t="s">
        <v>18</v>
      </c>
      <c r="E318" s="2">
        <v>440000</v>
      </c>
      <c r="F318" s="2">
        <v>487011.7</v>
      </c>
      <c r="G318" s="2">
        <v>460265.5</v>
      </c>
    </row>
    <row r="319" spans="2:7" ht="38.25" x14ac:dyDescent="0.2">
      <c r="C319" s="2" t="s">
        <v>26</v>
      </c>
      <c r="D319" s="2" t="s">
        <v>1</v>
      </c>
      <c r="E319" s="2">
        <v>227</v>
      </c>
      <c r="F319" s="2">
        <v>227</v>
      </c>
      <c r="G319" s="2">
        <v>68.099999999999994</v>
      </c>
    </row>
    <row r="320" spans="2:7" x14ac:dyDescent="0.2">
      <c r="D320" s="2" t="s">
        <v>2</v>
      </c>
      <c r="E320" s="2">
        <v>227</v>
      </c>
      <c r="F320" s="2">
        <v>227</v>
      </c>
      <c r="G320" s="2">
        <v>68.099999999999994</v>
      </c>
    </row>
    <row r="321" spans="2:7" x14ac:dyDescent="0.2">
      <c r="D321" s="2" t="s">
        <v>3</v>
      </c>
      <c r="E321" s="2">
        <v>0</v>
      </c>
      <c r="F321" s="2">
        <v>0</v>
      </c>
      <c r="G321" s="2">
        <v>0</v>
      </c>
    </row>
    <row r="322" spans="2:7" x14ac:dyDescent="0.2">
      <c r="D322" s="2" t="s">
        <v>18</v>
      </c>
      <c r="E322" s="2">
        <v>0</v>
      </c>
      <c r="F322" s="2">
        <v>0</v>
      </c>
      <c r="G322" s="2">
        <v>0</v>
      </c>
    </row>
    <row r="323" spans="2:7" ht="51" x14ac:dyDescent="0.2">
      <c r="B323" s="2" t="s">
        <v>71</v>
      </c>
      <c r="D323" s="2" t="s">
        <v>1</v>
      </c>
      <c r="E323" s="2">
        <v>39713.599999999999</v>
      </c>
      <c r="F323" s="2">
        <v>39713.599999999999</v>
      </c>
      <c r="G323" s="2">
        <v>39713.599999999999</v>
      </c>
    </row>
    <row r="324" spans="2:7" x14ac:dyDescent="0.2">
      <c r="D324" s="2" t="s">
        <v>2</v>
      </c>
      <c r="E324" s="2">
        <v>39713.599999999999</v>
      </c>
      <c r="F324" s="2">
        <v>39713.599999999999</v>
      </c>
      <c r="G324" s="2">
        <v>39713.599999999999</v>
      </c>
    </row>
    <row r="325" spans="2:7" x14ac:dyDescent="0.2">
      <c r="D325" s="2" t="s">
        <v>3</v>
      </c>
      <c r="E325" s="2">
        <v>0</v>
      </c>
      <c r="F325" s="2">
        <v>0</v>
      </c>
      <c r="G325" s="2">
        <v>0</v>
      </c>
    </row>
    <row r="326" spans="2:7" x14ac:dyDescent="0.2">
      <c r="D326" s="2" t="s">
        <v>18</v>
      </c>
      <c r="E326" s="2">
        <v>0</v>
      </c>
      <c r="F326" s="2">
        <v>0</v>
      </c>
      <c r="G326" s="2">
        <v>0</v>
      </c>
    </row>
    <row r="327" spans="2:7" ht="38.25" x14ac:dyDescent="0.2">
      <c r="C327" s="2" t="s">
        <v>6</v>
      </c>
      <c r="D327" s="2" t="s">
        <v>1</v>
      </c>
      <c r="E327" s="2">
        <v>440</v>
      </c>
      <c r="F327" s="2">
        <v>440</v>
      </c>
      <c r="G327" s="2">
        <v>440</v>
      </c>
    </row>
    <row r="328" spans="2:7" x14ac:dyDescent="0.2">
      <c r="D328" s="2" t="s">
        <v>2</v>
      </c>
      <c r="E328" s="2">
        <v>440</v>
      </c>
      <c r="F328" s="2">
        <v>440</v>
      </c>
      <c r="G328" s="2">
        <v>440</v>
      </c>
    </row>
    <row r="329" spans="2:7" x14ac:dyDescent="0.2">
      <c r="D329" s="2" t="s">
        <v>3</v>
      </c>
      <c r="E329" s="2">
        <v>0</v>
      </c>
      <c r="F329" s="2">
        <v>0</v>
      </c>
      <c r="G329" s="2">
        <v>0</v>
      </c>
    </row>
    <row r="330" spans="2:7" x14ac:dyDescent="0.2">
      <c r="D330" s="2" t="s">
        <v>18</v>
      </c>
      <c r="E330" s="2">
        <v>0</v>
      </c>
      <c r="F330" s="2">
        <v>0</v>
      </c>
      <c r="G330" s="2">
        <v>0</v>
      </c>
    </row>
    <row r="331" spans="2:7" ht="38.25" x14ac:dyDescent="0.2">
      <c r="C331" s="2" t="s">
        <v>7</v>
      </c>
      <c r="D331" s="2" t="s">
        <v>1</v>
      </c>
      <c r="E331" s="2">
        <v>39273.599999999999</v>
      </c>
      <c r="F331" s="2">
        <v>39273.599999999999</v>
      </c>
      <c r="G331" s="2">
        <v>39273.599999999999</v>
      </c>
    </row>
    <row r="332" spans="2:7" x14ac:dyDescent="0.2">
      <c r="D332" s="2" t="s">
        <v>2</v>
      </c>
      <c r="E332" s="2">
        <v>39273.599999999999</v>
      </c>
      <c r="F332" s="2">
        <v>39273.599999999999</v>
      </c>
      <c r="G332" s="2">
        <v>39273.599999999999</v>
      </c>
    </row>
    <row r="333" spans="2:7" x14ac:dyDescent="0.2">
      <c r="D333" s="2" t="s">
        <v>3</v>
      </c>
      <c r="E333" s="2">
        <v>0</v>
      </c>
      <c r="F333" s="2">
        <v>0</v>
      </c>
      <c r="G333" s="2">
        <v>0</v>
      </c>
    </row>
    <row r="334" spans="2:7" x14ac:dyDescent="0.2">
      <c r="D334" s="2" t="s">
        <v>18</v>
      </c>
      <c r="E334" s="2">
        <v>0</v>
      </c>
      <c r="F334" s="2">
        <v>0</v>
      </c>
      <c r="G334" s="2">
        <v>0</v>
      </c>
    </row>
    <row r="335" spans="2:7" ht="51" x14ac:dyDescent="0.2">
      <c r="B335" s="2" t="s">
        <v>72</v>
      </c>
      <c r="C335" s="2" t="s">
        <v>7</v>
      </c>
      <c r="D335" s="2" t="s">
        <v>1</v>
      </c>
      <c r="E335" s="2">
        <v>1488542.3</v>
      </c>
      <c r="F335" s="2">
        <v>1488542.3</v>
      </c>
      <c r="G335" s="2">
        <v>1346342.2</v>
      </c>
    </row>
    <row r="336" spans="2:7" x14ac:dyDescent="0.2">
      <c r="D336" s="2" t="s">
        <v>2</v>
      </c>
      <c r="E336" s="2">
        <v>1388113.1</v>
      </c>
      <c r="F336" s="2">
        <v>1388113.1</v>
      </c>
      <c r="G336" s="2">
        <v>1317119.3</v>
      </c>
    </row>
    <row r="337" spans="1:7" x14ac:dyDescent="0.2">
      <c r="D337" s="2" t="s">
        <v>3</v>
      </c>
      <c r="E337" s="2">
        <v>100429.2</v>
      </c>
      <c r="F337" s="2">
        <v>100429.2</v>
      </c>
      <c r="G337" s="2">
        <v>29222.9</v>
      </c>
    </row>
    <row r="338" spans="1:7" x14ac:dyDescent="0.2">
      <c r="D338" s="2" t="s">
        <v>18</v>
      </c>
      <c r="E338" s="2">
        <v>0</v>
      </c>
      <c r="F338" s="2">
        <v>0</v>
      </c>
      <c r="G338" s="2">
        <v>0</v>
      </c>
    </row>
    <row r="339" spans="1:7" ht="38.25" x14ac:dyDescent="0.2">
      <c r="B339" s="2" t="s">
        <v>73</v>
      </c>
      <c r="C339" s="2" t="s">
        <v>7</v>
      </c>
      <c r="D339" s="2" t="s">
        <v>1</v>
      </c>
      <c r="E339" s="2">
        <v>239582.1</v>
      </c>
      <c r="F339" s="2">
        <v>239582.1</v>
      </c>
      <c r="G339" s="2">
        <v>231401.7</v>
      </c>
    </row>
    <row r="340" spans="1:7" x14ac:dyDescent="0.2">
      <c r="D340" s="2" t="s">
        <v>2</v>
      </c>
      <c r="E340" s="2">
        <v>132501</v>
      </c>
      <c r="F340" s="2">
        <v>132501</v>
      </c>
      <c r="G340" s="2">
        <v>131090.70000000001</v>
      </c>
    </row>
    <row r="341" spans="1:7" x14ac:dyDescent="0.2">
      <c r="D341" s="2" t="s">
        <v>3</v>
      </c>
      <c r="E341" s="2">
        <v>107081.1</v>
      </c>
      <c r="F341" s="2">
        <v>107081.1</v>
      </c>
      <c r="G341" s="2">
        <v>100311</v>
      </c>
    </row>
    <row r="342" spans="1:7" x14ac:dyDescent="0.2">
      <c r="D342" s="2" t="s">
        <v>18</v>
      </c>
      <c r="E342" s="2">
        <v>0</v>
      </c>
      <c r="F342" s="2">
        <v>0</v>
      </c>
      <c r="G342" s="2">
        <v>0</v>
      </c>
    </row>
    <row r="343" spans="1:7" ht="76.5" x14ac:dyDescent="0.2">
      <c r="B343" s="2" t="s">
        <v>74</v>
      </c>
      <c r="C343" s="2" t="s">
        <v>7</v>
      </c>
      <c r="D343" s="2" t="s">
        <v>1</v>
      </c>
      <c r="E343" s="2">
        <v>52990</v>
      </c>
      <c r="F343" s="2">
        <v>52990</v>
      </c>
      <c r="G343" s="2">
        <v>52903.4</v>
      </c>
    </row>
    <row r="344" spans="1:7" x14ac:dyDescent="0.2">
      <c r="D344" s="2" t="s">
        <v>2</v>
      </c>
      <c r="E344" s="2">
        <v>52956.800000000003</v>
      </c>
      <c r="F344" s="2">
        <v>52956.800000000003</v>
      </c>
      <c r="G344" s="2">
        <v>52874.6</v>
      </c>
    </row>
    <row r="345" spans="1:7" x14ac:dyDescent="0.2">
      <c r="D345" s="2" t="s">
        <v>3</v>
      </c>
      <c r="E345" s="2">
        <v>33.200000000000003</v>
      </c>
      <c r="F345" s="2">
        <v>33.200000000000003</v>
      </c>
      <c r="G345" s="2">
        <v>28.8</v>
      </c>
    </row>
    <row r="346" spans="1:7" x14ac:dyDescent="0.2">
      <c r="D346" s="2" t="s">
        <v>18</v>
      </c>
      <c r="E346" s="2">
        <v>0</v>
      </c>
      <c r="F346" s="2">
        <v>0</v>
      </c>
      <c r="G346" s="2">
        <v>0</v>
      </c>
    </row>
    <row r="347" spans="1:7" ht="51" x14ac:dyDescent="0.2">
      <c r="A347" s="2">
        <v>8</v>
      </c>
      <c r="B347" s="2" t="s">
        <v>36</v>
      </c>
      <c r="D347" s="2" t="s">
        <v>1</v>
      </c>
      <c r="E347" s="2">
        <v>807514.5</v>
      </c>
      <c r="F347" s="2">
        <v>807514.5</v>
      </c>
      <c r="G347" s="2">
        <v>782381.5</v>
      </c>
    </row>
    <row r="348" spans="1:7" x14ac:dyDescent="0.2">
      <c r="D348" s="2" t="s">
        <v>2</v>
      </c>
      <c r="E348" s="2">
        <v>504815.79999999993</v>
      </c>
      <c r="F348" s="2">
        <v>504815.79999999993</v>
      </c>
      <c r="G348" s="2">
        <v>498481.89999999997</v>
      </c>
    </row>
    <row r="349" spans="1:7" x14ac:dyDescent="0.2">
      <c r="D349" s="2" t="s">
        <v>3</v>
      </c>
      <c r="E349" s="2">
        <v>42111.199999999997</v>
      </c>
      <c r="F349" s="2">
        <v>42111.19999999999</v>
      </c>
      <c r="G349" s="2">
        <v>41309.800000000017</v>
      </c>
    </row>
    <row r="350" spans="1:7" x14ac:dyDescent="0.2">
      <c r="D350" s="2" t="s">
        <v>18</v>
      </c>
      <c r="E350" s="2">
        <v>260587.5</v>
      </c>
      <c r="F350" s="2">
        <v>260587.5</v>
      </c>
      <c r="G350" s="2">
        <v>242589.8</v>
      </c>
    </row>
    <row r="351" spans="1:7" x14ac:dyDescent="0.2">
      <c r="E351" s="2">
        <v>807514.5</v>
      </c>
      <c r="F351" s="2">
        <v>807514.5</v>
      </c>
      <c r="G351" s="2">
        <v>782381.5</v>
      </c>
    </row>
    <row r="352" spans="1:7" x14ac:dyDescent="0.2">
      <c r="E352" s="2">
        <v>504815.8</v>
      </c>
      <c r="F352" s="2">
        <v>504815.8</v>
      </c>
      <c r="G352" s="2">
        <v>498481.89999999997</v>
      </c>
    </row>
    <row r="353" spans="2:7" x14ac:dyDescent="0.2">
      <c r="E353" s="2">
        <v>42111.199999999997</v>
      </c>
      <c r="F353" s="2">
        <v>42111.19999999999</v>
      </c>
      <c r="G353" s="2">
        <v>41309.800000000017</v>
      </c>
    </row>
    <row r="354" spans="2:7" x14ac:dyDescent="0.2">
      <c r="E354" s="2">
        <v>260587.5</v>
      </c>
      <c r="F354" s="2">
        <v>260587.5</v>
      </c>
      <c r="G354" s="2">
        <v>242589.8</v>
      </c>
    </row>
    <row r="355" spans="2:7" x14ac:dyDescent="0.2">
      <c r="E355" s="2">
        <v>0</v>
      </c>
      <c r="F355" s="2">
        <v>0</v>
      </c>
      <c r="G355" s="2">
        <v>0</v>
      </c>
    </row>
    <row r="356" spans="2:7" x14ac:dyDescent="0.2">
      <c r="E356" s="2">
        <v>0</v>
      </c>
      <c r="F356" s="2">
        <v>0</v>
      </c>
      <c r="G356" s="2">
        <v>0</v>
      </c>
    </row>
    <row r="357" spans="2:7" x14ac:dyDescent="0.2">
      <c r="E357" s="2">
        <v>0</v>
      </c>
      <c r="F357" s="2">
        <v>0</v>
      </c>
      <c r="G357" s="2">
        <v>0</v>
      </c>
    </row>
    <row r="358" spans="2:7" x14ac:dyDescent="0.2">
      <c r="E358" s="2">
        <v>0</v>
      </c>
      <c r="F358" s="2">
        <v>0</v>
      </c>
      <c r="G358" s="2">
        <v>0</v>
      </c>
    </row>
    <row r="359" spans="2:7" ht="51" x14ac:dyDescent="0.2">
      <c r="B359" s="2" t="s">
        <v>107</v>
      </c>
      <c r="D359" s="2" t="s">
        <v>1</v>
      </c>
      <c r="E359" s="2">
        <v>278945</v>
      </c>
      <c r="F359" s="2">
        <v>278945</v>
      </c>
      <c r="G359" s="2">
        <v>259711.4</v>
      </c>
    </row>
    <row r="360" spans="2:7" x14ac:dyDescent="0.2">
      <c r="D360" s="2" t="s">
        <v>2</v>
      </c>
      <c r="E360" s="2">
        <v>9988.699999999988</v>
      </c>
      <c r="F360" s="2">
        <v>9988.699999999988</v>
      </c>
      <c r="G360" s="2">
        <v>9330.7999999999884</v>
      </c>
    </row>
    <row r="361" spans="2:7" x14ac:dyDescent="0.2">
      <c r="D361" s="2" t="s">
        <v>3</v>
      </c>
      <c r="E361" s="2">
        <v>8368.7999999999993</v>
      </c>
      <c r="F361" s="2">
        <v>8368.7999999999884</v>
      </c>
      <c r="G361" s="2">
        <v>7790.8000000000175</v>
      </c>
    </row>
    <row r="362" spans="2:7" x14ac:dyDescent="0.2">
      <c r="D362" s="2" t="s">
        <v>18</v>
      </c>
      <c r="E362" s="2">
        <v>260587.5</v>
      </c>
      <c r="F362" s="2">
        <v>260587.5</v>
      </c>
      <c r="G362" s="2">
        <v>242589.8</v>
      </c>
    </row>
    <row r="363" spans="2:7" ht="38.25" x14ac:dyDescent="0.2">
      <c r="C363" s="2" t="s">
        <v>9</v>
      </c>
      <c r="D363" s="2" t="s">
        <v>1</v>
      </c>
      <c r="E363" s="2">
        <v>277325.09999999998</v>
      </c>
      <c r="F363" s="2">
        <v>277325.09999999998</v>
      </c>
      <c r="G363" s="2">
        <v>258171.4</v>
      </c>
    </row>
    <row r="364" spans="2:7" x14ac:dyDescent="0.2">
      <c r="D364" s="2" t="s">
        <v>2</v>
      </c>
      <c r="E364" s="2">
        <v>8368.7999999999884</v>
      </c>
      <c r="F364" s="2">
        <v>8368.7999999999884</v>
      </c>
      <c r="G364" s="2">
        <v>7790.7999999999884</v>
      </c>
    </row>
    <row r="365" spans="2:7" x14ac:dyDescent="0.2">
      <c r="D365" s="2" t="s">
        <v>3</v>
      </c>
      <c r="E365" s="2">
        <v>8368.7999999999993</v>
      </c>
      <c r="F365" s="2">
        <v>8368.7999999999884</v>
      </c>
      <c r="G365" s="2">
        <v>7790.8000000000175</v>
      </c>
    </row>
    <row r="366" spans="2:7" x14ac:dyDescent="0.2">
      <c r="D366" s="2" t="s">
        <v>18</v>
      </c>
      <c r="E366" s="2">
        <v>260587.5</v>
      </c>
      <c r="F366" s="2">
        <v>260587.5</v>
      </c>
      <c r="G366" s="2">
        <v>242589.8</v>
      </c>
    </row>
    <row r="367" spans="2:7" ht="38.25" x14ac:dyDescent="0.2">
      <c r="C367" s="2" t="s">
        <v>26</v>
      </c>
      <c r="D367" s="2" t="s">
        <v>1</v>
      </c>
      <c r="E367" s="2">
        <v>1619.9</v>
      </c>
      <c r="F367" s="2">
        <v>1619.9</v>
      </c>
      <c r="G367" s="2">
        <v>1540</v>
      </c>
    </row>
    <row r="368" spans="2:7" x14ac:dyDescent="0.2">
      <c r="D368" s="2" t="s">
        <v>2</v>
      </c>
      <c r="E368" s="2">
        <v>1619.9</v>
      </c>
      <c r="F368" s="2">
        <v>1619.9</v>
      </c>
      <c r="G368" s="2">
        <v>1540</v>
      </c>
    </row>
    <row r="369" spans="2:7" x14ac:dyDescent="0.2">
      <c r="D369" s="2" t="s">
        <v>3</v>
      </c>
      <c r="E369" s="2">
        <v>0</v>
      </c>
      <c r="F369" s="2">
        <v>0</v>
      </c>
      <c r="G369" s="2">
        <v>0</v>
      </c>
    </row>
    <row r="370" spans="2:7" x14ac:dyDescent="0.2">
      <c r="D370" s="2" t="s">
        <v>18</v>
      </c>
      <c r="E370" s="2">
        <v>0</v>
      </c>
      <c r="F370" s="2">
        <v>0</v>
      </c>
      <c r="G370" s="2">
        <v>0</v>
      </c>
    </row>
    <row r="371" spans="2:7" ht="102" x14ac:dyDescent="0.2">
      <c r="B371" s="2" t="s">
        <v>75</v>
      </c>
      <c r="D371" s="2" t="s">
        <v>1</v>
      </c>
      <c r="E371" s="2">
        <v>135104.79999999999</v>
      </c>
      <c r="F371" s="2">
        <v>135104.79999999999</v>
      </c>
      <c r="G371" s="2">
        <v>134823.6</v>
      </c>
    </row>
    <row r="372" spans="2:7" x14ac:dyDescent="0.2">
      <c r="D372" s="2" t="s">
        <v>2</v>
      </c>
      <c r="E372" s="2">
        <v>135104.79999999999</v>
      </c>
      <c r="F372" s="2">
        <v>135104.79999999999</v>
      </c>
      <c r="G372" s="2">
        <v>134823.6</v>
      </c>
    </row>
    <row r="373" spans="2:7" x14ac:dyDescent="0.2">
      <c r="D373" s="2" t="s">
        <v>3</v>
      </c>
      <c r="E373" s="2">
        <v>0</v>
      </c>
      <c r="F373" s="2">
        <v>0</v>
      </c>
      <c r="G373" s="2">
        <v>0</v>
      </c>
    </row>
    <row r="374" spans="2:7" x14ac:dyDescent="0.2">
      <c r="D374" s="2" t="s">
        <v>18</v>
      </c>
      <c r="E374" s="2">
        <v>0</v>
      </c>
      <c r="F374" s="2">
        <v>0</v>
      </c>
      <c r="G374" s="2">
        <v>0</v>
      </c>
    </row>
    <row r="375" spans="2:7" ht="38.25" x14ac:dyDescent="0.2">
      <c r="C375" s="2" t="s">
        <v>9</v>
      </c>
      <c r="D375" s="2" t="s">
        <v>1</v>
      </c>
      <c r="E375" s="2">
        <v>132038</v>
      </c>
      <c r="F375" s="2">
        <v>132038</v>
      </c>
      <c r="G375" s="2">
        <v>131886</v>
      </c>
    </row>
    <row r="376" spans="2:7" x14ac:dyDescent="0.2">
      <c r="D376" s="2" t="s">
        <v>2</v>
      </c>
      <c r="E376" s="2">
        <v>132038</v>
      </c>
      <c r="F376" s="2">
        <v>132038</v>
      </c>
      <c r="G376" s="2">
        <v>131886</v>
      </c>
    </row>
    <row r="377" spans="2:7" x14ac:dyDescent="0.2">
      <c r="D377" s="2" t="s">
        <v>3</v>
      </c>
      <c r="E377" s="2">
        <v>0</v>
      </c>
      <c r="F377" s="2">
        <v>0</v>
      </c>
      <c r="G377" s="2">
        <v>0</v>
      </c>
    </row>
    <row r="378" spans="2:7" x14ac:dyDescent="0.2">
      <c r="D378" s="2" t="s">
        <v>18</v>
      </c>
      <c r="E378" s="2">
        <v>0</v>
      </c>
      <c r="F378" s="2">
        <v>0</v>
      </c>
      <c r="G378" s="2">
        <v>0</v>
      </c>
    </row>
    <row r="379" spans="2:7" ht="38.25" x14ac:dyDescent="0.2">
      <c r="C379" s="2" t="s">
        <v>26</v>
      </c>
      <c r="D379" s="2" t="s">
        <v>1</v>
      </c>
      <c r="E379" s="2">
        <v>3066.8</v>
      </c>
      <c r="F379" s="2">
        <v>3066.8</v>
      </c>
      <c r="G379" s="2">
        <v>2937.6</v>
      </c>
    </row>
    <row r="380" spans="2:7" x14ac:dyDescent="0.2">
      <c r="D380" s="2" t="s">
        <v>2</v>
      </c>
      <c r="E380" s="2">
        <v>3066.8</v>
      </c>
      <c r="F380" s="2">
        <v>3066.8</v>
      </c>
      <c r="G380" s="2">
        <v>2937.6</v>
      </c>
    </row>
    <row r="381" spans="2:7" x14ac:dyDescent="0.2">
      <c r="D381" s="2" t="s">
        <v>3</v>
      </c>
      <c r="E381" s="2">
        <v>0</v>
      </c>
      <c r="F381" s="2">
        <v>0</v>
      </c>
      <c r="G381" s="2">
        <v>0</v>
      </c>
    </row>
    <row r="382" spans="2:7" x14ac:dyDescent="0.2">
      <c r="D382" s="2" t="s">
        <v>18</v>
      </c>
      <c r="E382" s="2">
        <v>0</v>
      </c>
      <c r="F382" s="2">
        <v>0</v>
      </c>
      <c r="G382" s="2">
        <v>0</v>
      </c>
    </row>
    <row r="383" spans="2:7" ht="51" x14ac:dyDescent="0.2">
      <c r="B383" s="2" t="s">
        <v>76</v>
      </c>
      <c r="C383" s="2" t="s">
        <v>19</v>
      </c>
      <c r="D383" s="2" t="s">
        <v>1</v>
      </c>
      <c r="E383" s="2">
        <v>115871.7</v>
      </c>
      <c r="F383" s="2">
        <v>115871.7</v>
      </c>
      <c r="G383" s="2">
        <v>115424.9</v>
      </c>
    </row>
    <row r="384" spans="2:7" x14ac:dyDescent="0.2">
      <c r="D384" s="2" t="s">
        <v>2</v>
      </c>
      <c r="E384" s="2">
        <v>82129.299999999988</v>
      </c>
      <c r="F384" s="2">
        <v>82129.299999999988</v>
      </c>
      <c r="G384" s="2">
        <v>81905.899999999994</v>
      </c>
    </row>
    <row r="385" spans="2:7" x14ac:dyDescent="0.2">
      <c r="D385" s="2" t="s">
        <v>3</v>
      </c>
      <c r="E385" s="2">
        <v>33742.400000000001</v>
      </c>
      <c r="F385" s="2">
        <v>33742.400000000001</v>
      </c>
      <c r="G385" s="2">
        <v>33519</v>
      </c>
    </row>
    <row r="386" spans="2:7" x14ac:dyDescent="0.2">
      <c r="D386" s="2" t="s">
        <v>18</v>
      </c>
      <c r="E386" s="2">
        <v>0</v>
      </c>
      <c r="F386" s="2">
        <v>0</v>
      </c>
      <c r="G386" s="2">
        <v>0</v>
      </c>
    </row>
    <row r="387" spans="2:7" ht="76.5" x14ac:dyDescent="0.2">
      <c r="B387" s="2" t="s">
        <v>109</v>
      </c>
      <c r="C387" s="2" t="s">
        <v>26</v>
      </c>
      <c r="D387" s="2" t="s">
        <v>1</v>
      </c>
      <c r="E387" s="2">
        <v>5531.1</v>
      </c>
      <c r="F387" s="2">
        <v>5531.1</v>
      </c>
      <c r="G387" s="2">
        <v>5512.6</v>
      </c>
    </row>
    <row r="388" spans="2:7" x14ac:dyDescent="0.2">
      <c r="D388" s="2" t="s">
        <v>2</v>
      </c>
      <c r="E388" s="2">
        <v>5531.1</v>
      </c>
      <c r="F388" s="2">
        <v>5531.1</v>
      </c>
      <c r="G388" s="2">
        <v>5512.6</v>
      </c>
    </row>
    <row r="389" spans="2:7" x14ac:dyDescent="0.2">
      <c r="D389" s="2" t="s">
        <v>3</v>
      </c>
      <c r="E389" s="2">
        <v>0</v>
      </c>
      <c r="F389" s="2">
        <v>0</v>
      </c>
      <c r="G389" s="2">
        <v>0</v>
      </c>
    </row>
    <row r="390" spans="2:7" x14ac:dyDescent="0.2">
      <c r="D390" s="2" t="s">
        <v>18</v>
      </c>
      <c r="E390" s="2">
        <v>0</v>
      </c>
      <c r="F390" s="2">
        <v>0</v>
      </c>
      <c r="G390" s="2">
        <v>0</v>
      </c>
    </row>
    <row r="391" spans="2:7" ht="89.25" x14ac:dyDescent="0.2">
      <c r="B391" s="2" t="s">
        <v>77</v>
      </c>
      <c r="C391" s="2" t="s">
        <v>9</v>
      </c>
      <c r="D391" s="2" t="s">
        <v>1</v>
      </c>
      <c r="E391" s="2">
        <v>18994.5</v>
      </c>
      <c r="F391" s="2">
        <v>18994.5</v>
      </c>
      <c r="G391" s="2">
        <v>18994.5</v>
      </c>
    </row>
    <row r="392" spans="2:7" x14ac:dyDescent="0.2">
      <c r="D392" s="2" t="s">
        <v>2</v>
      </c>
      <c r="E392" s="2">
        <v>18994.5</v>
      </c>
      <c r="F392" s="2">
        <v>18994.5</v>
      </c>
      <c r="G392" s="2">
        <v>18994.5</v>
      </c>
    </row>
    <row r="393" spans="2:7" x14ac:dyDescent="0.2">
      <c r="D393" s="2" t="s">
        <v>3</v>
      </c>
      <c r="E393" s="2">
        <v>0</v>
      </c>
      <c r="F393" s="2">
        <v>0</v>
      </c>
      <c r="G393" s="2">
        <v>0</v>
      </c>
    </row>
    <row r="394" spans="2:7" x14ac:dyDescent="0.2">
      <c r="D394" s="2" t="s">
        <v>18</v>
      </c>
      <c r="E394" s="2">
        <v>0</v>
      </c>
      <c r="F394" s="2">
        <v>0</v>
      </c>
      <c r="G394" s="2">
        <v>0</v>
      </c>
    </row>
    <row r="395" spans="2:7" ht="51" x14ac:dyDescent="0.2">
      <c r="B395" s="2" t="s">
        <v>78</v>
      </c>
      <c r="D395" s="2" t="s">
        <v>1</v>
      </c>
      <c r="E395" s="2">
        <v>158499.4</v>
      </c>
      <c r="F395" s="2">
        <v>158499.4</v>
      </c>
      <c r="G395" s="2">
        <v>153574.70000000001</v>
      </c>
    </row>
    <row r="396" spans="2:7" x14ac:dyDescent="0.2">
      <c r="D396" s="2" t="s">
        <v>2</v>
      </c>
      <c r="E396" s="2">
        <v>158499.4</v>
      </c>
      <c r="F396" s="2">
        <v>158499.4</v>
      </c>
      <c r="G396" s="2">
        <v>153574.70000000001</v>
      </c>
    </row>
    <row r="397" spans="2:7" x14ac:dyDescent="0.2">
      <c r="D397" s="2" t="s">
        <v>3</v>
      </c>
      <c r="E397" s="2">
        <v>0</v>
      </c>
      <c r="F397" s="2">
        <v>0</v>
      </c>
      <c r="G397" s="2">
        <v>0</v>
      </c>
    </row>
    <row r="398" spans="2:7" x14ac:dyDescent="0.2">
      <c r="D398" s="2" t="s">
        <v>18</v>
      </c>
      <c r="E398" s="2">
        <v>0</v>
      </c>
      <c r="F398" s="2">
        <v>0</v>
      </c>
      <c r="G398" s="2">
        <v>0</v>
      </c>
    </row>
    <row r="399" spans="2:7" ht="38.25" x14ac:dyDescent="0.2">
      <c r="C399" s="2" t="s">
        <v>9</v>
      </c>
      <c r="D399" s="2" t="s">
        <v>1</v>
      </c>
      <c r="E399" s="2">
        <v>149357.5</v>
      </c>
      <c r="F399" s="2">
        <v>149357.5</v>
      </c>
      <c r="G399" s="2">
        <v>146718.70000000001</v>
      </c>
    </row>
    <row r="400" spans="2:7" x14ac:dyDescent="0.2">
      <c r="D400" s="2" t="s">
        <v>2</v>
      </c>
      <c r="E400" s="2">
        <v>149357.5</v>
      </c>
      <c r="F400" s="2">
        <v>149357.5</v>
      </c>
      <c r="G400" s="2">
        <v>146718.70000000001</v>
      </c>
    </row>
    <row r="401" spans="1:7" x14ac:dyDescent="0.2">
      <c r="D401" s="2" t="s">
        <v>3</v>
      </c>
      <c r="E401" s="2">
        <v>0</v>
      </c>
      <c r="F401" s="2">
        <v>0</v>
      </c>
      <c r="G401" s="2">
        <v>0</v>
      </c>
    </row>
    <row r="402" spans="1:7" x14ac:dyDescent="0.2">
      <c r="D402" s="2" t="s">
        <v>18</v>
      </c>
      <c r="E402" s="2">
        <v>0</v>
      </c>
      <c r="F402" s="2">
        <v>0</v>
      </c>
      <c r="G402" s="2">
        <v>0</v>
      </c>
    </row>
    <row r="403" spans="1:7" ht="38.25" x14ac:dyDescent="0.2">
      <c r="C403" s="2" t="s">
        <v>26</v>
      </c>
      <c r="D403" s="2" t="s">
        <v>1</v>
      </c>
      <c r="E403" s="2">
        <v>9141.9</v>
      </c>
      <c r="F403" s="2">
        <v>9141.9</v>
      </c>
      <c r="G403" s="2">
        <v>6856</v>
      </c>
    </row>
    <row r="404" spans="1:7" x14ac:dyDescent="0.2">
      <c r="D404" s="2" t="s">
        <v>2</v>
      </c>
      <c r="E404" s="2">
        <v>9141.9</v>
      </c>
      <c r="F404" s="2">
        <v>9141.9</v>
      </c>
      <c r="G404" s="2">
        <v>6856</v>
      </c>
    </row>
    <row r="405" spans="1:7" x14ac:dyDescent="0.2">
      <c r="D405" s="2" t="s">
        <v>3</v>
      </c>
      <c r="E405" s="2">
        <v>0</v>
      </c>
      <c r="F405" s="2">
        <v>0</v>
      </c>
      <c r="G405" s="2">
        <v>0</v>
      </c>
    </row>
    <row r="406" spans="1:7" x14ac:dyDescent="0.2">
      <c r="D406" s="2" t="s">
        <v>18</v>
      </c>
      <c r="E406" s="2">
        <v>0</v>
      </c>
      <c r="F406" s="2">
        <v>0</v>
      </c>
      <c r="G406" s="2">
        <v>0</v>
      </c>
    </row>
    <row r="407" spans="1:7" ht="76.5" x14ac:dyDescent="0.2">
      <c r="B407" s="2" t="s">
        <v>79</v>
      </c>
      <c r="C407" s="2" t="s">
        <v>9</v>
      </c>
      <c r="D407" s="2" t="s">
        <v>1</v>
      </c>
      <c r="E407" s="2">
        <v>120</v>
      </c>
      <c r="F407" s="2">
        <v>120</v>
      </c>
      <c r="G407" s="2">
        <v>120</v>
      </c>
    </row>
    <row r="408" spans="1:7" x14ac:dyDescent="0.2">
      <c r="D408" s="2" t="s">
        <v>2</v>
      </c>
      <c r="E408" s="2">
        <v>120</v>
      </c>
      <c r="F408" s="2">
        <v>120</v>
      </c>
      <c r="G408" s="2">
        <v>120</v>
      </c>
    </row>
    <row r="409" spans="1:7" x14ac:dyDescent="0.2">
      <c r="D409" s="2" t="s">
        <v>3</v>
      </c>
      <c r="E409" s="2">
        <v>0</v>
      </c>
      <c r="F409" s="2">
        <v>0</v>
      </c>
      <c r="G409" s="2">
        <v>0</v>
      </c>
    </row>
    <row r="410" spans="1:7" x14ac:dyDescent="0.2">
      <c r="D410" s="2" t="s">
        <v>18</v>
      </c>
      <c r="E410" s="2">
        <v>0</v>
      </c>
      <c r="F410" s="2">
        <v>0</v>
      </c>
      <c r="G410" s="2">
        <v>0</v>
      </c>
    </row>
    <row r="411" spans="1:7" ht="63.75" x14ac:dyDescent="0.2">
      <c r="B411" s="2" t="s">
        <v>80</v>
      </c>
      <c r="C411" s="2" t="s">
        <v>9</v>
      </c>
      <c r="D411" s="2" t="s">
        <v>1</v>
      </c>
      <c r="E411" s="2">
        <v>94448</v>
      </c>
      <c r="F411" s="2">
        <v>94448</v>
      </c>
      <c r="G411" s="2">
        <v>94219.8</v>
      </c>
    </row>
    <row r="412" spans="1:7" x14ac:dyDescent="0.2">
      <c r="D412" s="2" t="s">
        <v>2</v>
      </c>
      <c r="E412" s="2">
        <v>94448</v>
      </c>
      <c r="F412" s="2">
        <v>94448</v>
      </c>
      <c r="G412" s="2">
        <v>94219.8</v>
      </c>
    </row>
    <row r="413" spans="1:7" x14ac:dyDescent="0.2">
      <c r="D413" s="2" t="s">
        <v>3</v>
      </c>
      <c r="E413" s="2">
        <v>0</v>
      </c>
      <c r="F413" s="2">
        <v>0</v>
      </c>
      <c r="G413" s="2">
        <v>0</v>
      </c>
    </row>
    <row r="414" spans="1:7" x14ac:dyDescent="0.2">
      <c r="D414" s="2" t="s">
        <v>18</v>
      </c>
      <c r="E414" s="2">
        <v>0</v>
      </c>
      <c r="F414" s="2">
        <v>0</v>
      </c>
      <c r="G414" s="2">
        <v>0</v>
      </c>
    </row>
    <row r="415" spans="1:7" ht="38.25" x14ac:dyDescent="0.2">
      <c r="A415" s="2">
        <v>9</v>
      </c>
      <c r="B415" s="2" t="s">
        <v>37</v>
      </c>
      <c r="D415" s="2" t="s">
        <v>1</v>
      </c>
      <c r="E415" s="2">
        <v>77245.399999999994</v>
      </c>
      <c r="F415" s="2">
        <v>77245.399999999994</v>
      </c>
      <c r="G415" s="2">
        <v>76651.600000000006</v>
      </c>
    </row>
    <row r="416" spans="1:7" x14ac:dyDescent="0.2">
      <c r="D416" s="2" t="s">
        <v>2</v>
      </c>
      <c r="E416" s="2">
        <v>64070.499999999993</v>
      </c>
      <c r="F416" s="2">
        <v>64070.499999999993</v>
      </c>
      <c r="G416" s="2">
        <v>63712.600000000006</v>
      </c>
    </row>
    <row r="417" spans="2:7" x14ac:dyDescent="0.2">
      <c r="D417" s="2" t="s">
        <v>3</v>
      </c>
      <c r="E417" s="2">
        <v>13174.9</v>
      </c>
      <c r="F417" s="2">
        <v>13174.9</v>
      </c>
      <c r="G417" s="2">
        <v>12939</v>
      </c>
    </row>
    <row r="418" spans="2:7" x14ac:dyDescent="0.2">
      <c r="D418" s="2" t="s">
        <v>18</v>
      </c>
      <c r="E418" s="2">
        <v>0</v>
      </c>
      <c r="F418" s="2">
        <v>0</v>
      </c>
      <c r="G418" s="2">
        <v>0</v>
      </c>
    </row>
    <row r="419" spans="2:7" x14ac:dyDescent="0.2">
      <c r="E419" s="2">
        <v>77245.399999999994</v>
      </c>
      <c r="F419" s="2">
        <v>77245.399999999994</v>
      </c>
      <c r="G419" s="2">
        <v>76651.600000000006</v>
      </c>
    </row>
    <row r="420" spans="2:7" x14ac:dyDescent="0.2">
      <c r="E420" s="2">
        <v>64070.5</v>
      </c>
      <c r="F420" s="2">
        <v>64070.5</v>
      </c>
      <c r="G420" s="2">
        <v>63712.600000000006</v>
      </c>
    </row>
    <row r="421" spans="2:7" x14ac:dyDescent="0.2">
      <c r="E421" s="2">
        <v>13174.9</v>
      </c>
      <c r="F421" s="2">
        <v>13174.9</v>
      </c>
      <c r="G421" s="2">
        <v>12939</v>
      </c>
    </row>
    <row r="422" spans="2:7" x14ac:dyDescent="0.2">
      <c r="E422" s="2">
        <v>0</v>
      </c>
      <c r="F422" s="2">
        <v>0</v>
      </c>
      <c r="G422" s="2">
        <v>0</v>
      </c>
    </row>
    <row r="423" spans="2:7" x14ac:dyDescent="0.2">
      <c r="E423" s="2">
        <v>0</v>
      </c>
      <c r="F423" s="2">
        <v>0</v>
      </c>
      <c r="G423" s="2">
        <v>0</v>
      </c>
    </row>
    <row r="424" spans="2:7" x14ac:dyDescent="0.2">
      <c r="E424" s="2">
        <v>0</v>
      </c>
      <c r="F424" s="2">
        <v>0</v>
      </c>
      <c r="G424" s="2">
        <v>0</v>
      </c>
    </row>
    <row r="425" spans="2:7" x14ac:dyDescent="0.2">
      <c r="E425" s="2">
        <v>0</v>
      </c>
      <c r="F425" s="2">
        <v>0</v>
      </c>
      <c r="G425" s="2">
        <v>0</v>
      </c>
    </row>
    <row r="426" spans="2:7" x14ac:dyDescent="0.2">
      <c r="E426" s="2">
        <v>0</v>
      </c>
      <c r="F426" s="2">
        <v>0</v>
      </c>
      <c r="G426" s="2">
        <v>0</v>
      </c>
    </row>
    <row r="427" spans="2:7" ht="76.5" x14ac:dyDescent="0.2">
      <c r="B427" s="2" t="s">
        <v>81</v>
      </c>
      <c r="C427" s="2" t="s">
        <v>12</v>
      </c>
      <c r="D427" s="2" t="s">
        <v>1</v>
      </c>
      <c r="E427" s="2">
        <v>33376</v>
      </c>
      <c r="F427" s="2">
        <v>33376</v>
      </c>
      <c r="G427" s="2">
        <v>32853.800000000003</v>
      </c>
    </row>
    <row r="428" spans="2:7" x14ac:dyDescent="0.2">
      <c r="D428" s="2" t="s">
        <v>2</v>
      </c>
      <c r="E428" s="2">
        <v>20201.099999999999</v>
      </c>
      <c r="F428" s="2">
        <v>20201.099999999999</v>
      </c>
      <c r="G428" s="2">
        <v>19914.800000000003</v>
      </c>
    </row>
    <row r="429" spans="2:7" x14ac:dyDescent="0.2">
      <c r="D429" s="2" t="s">
        <v>3</v>
      </c>
      <c r="E429" s="2">
        <v>13174.9</v>
      </c>
      <c r="F429" s="2">
        <v>13174.9</v>
      </c>
      <c r="G429" s="2">
        <v>12939</v>
      </c>
    </row>
    <row r="430" spans="2:7" x14ac:dyDescent="0.2">
      <c r="D430" s="2" t="s">
        <v>18</v>
      </c>
      <c r="E430" s="2">
        <v>0</v>
      </c>
      <c r="F430" s="2">
        <v>0</v>
      </c>
      <c r="G430" s="2">
        <v>0</v>
      </c>
    </row>
    <row r="431" spans="2:7" ht="38.25" x14ac:dyDescent="0.2">
      <c r="B431" s="2" t="s">
        <v>82</v>
      </c>
      <c r="C431" s="2" t="s">
        <v>12</v>
      </c>
      <c r="D431" s="2" t="s">
        <v>1</v>
      </c>
      <c r="E431" s="2">
        <v>9234.5</v>
      </c>
      <c r="F431" s="2">
        <v>9234.5</v>
      </c>
      <c r="G431" s="2">
        <v>9226.5</v>
      </c>
    </row>
    <row r="432" spans="2:7" x14ac:dyDescent="0.2">
      <c r="D432" s="2" t="s">
        <v>2</v>
      </c>
      <c r="E432" s="2">
        <v>9234.5</v>
      </c>
      <c r="F432" s="2">
        <v>9234.5</v>
      </c>
      <c r="G432" s="2">
        <v>9226.5</v>
      </c>
    </row>
    <row r="433" spans="1:7" x14ac:dyDescent="0.2">
      <c r="D433" s="2" t="s">
        <v>3</v>
      </c>
      <c r="E433" s="2">
        <v>0</v>
      </c>
      <c r="F433" s="2">
        <v>0</v>
      </c>
      <c r="G433" s="2">
        <v>0</v>
      </c>
    </row>
    <row r="434" spans="1:7" x14ac:dyDescent="0.2">
      <c r="D434" s="2" t="s">
        <v>18</v>
      </c>
      <c r="E434" s="2">
        <v>0</v>
      </c>
      <c r="F434" s="2">
        <v>0</v>
      </c>
      <c r="G434" s="2">
        <v>0</v>
      </c>
    </row>
    <row r="435" spans="1:7" ht="89.25" x14ac:dyDescent="0.2">
      <c r="B435" s="2" t="s">
        <v>83</v>
      </c>
      <c r="C435" s="2" t="s">
        <v>12</v>
      </c>
      <c r="D435" s="2" t="s">
        <v>1</v>
      </c>
      <c r="E435" s="2">
        <v>34634.9</v>
      </c>
      <c r="F435" s="2">
        <v>34634.9</v>
      </c>
      <c r="G435" s="2">
        <v>34571.300000000003</v>
      </c>
    </row>
    <row r="436" spans="1:7" x14ac:dyDescent="0.2">
      <c r="D436" s="2" t="s">
        <v>2</v>
      </c>
      <c r="E436" s="2">
        <v>34634.9</v>
      </c>
      <c r="F436" s="2">
        <v>34634.9</v>
      </c>
      <c r="G436" s="2">
        <v>34571.300000000003</v>
      </c>
    </row>
    <row r="437" spans="1:7" x14ac:dyDescent="0.2">
      <c r="D437" s="2" t="s">
        <v>3</v>
      </c>
      <c r="E437" s="2">
        <v>0</v>
      </c>
      <c r="F437" s="2">
        <v>0</v>
      </c>
      <c r="G437" s="2">
        <v>0</v>
      </c>
    </row>
    <row r="438" spans="1:7" x14ac:dyDescent="0.2">
      <c r="D438" s="2" t="s">
        <v>18</v>
      </c>
      <c r="E438" s="2">
        <v>0</v>
      </c>
      <c r="F438" s="2">
        <v>0</v>
      </c>
      <c r="G438" s="2">
        <v>0</v>
      </c>
    </row>
    <row r="439" spans="1:7" ht="51" x14ac:dyDescent="0.2">
      <c r="A439" s="2">
        <v>10</v>
      </c>
      <c r="B439" s="2" t="s">
        <v>38</v>
      </c>
      <c r="D439" s="2" t="s">
        <v>1</v>
      </c>
      <c r="E439" s="2">
        <v>510088.7</v>
      </c>
      <c r="F439" s="2">
        <v>510088.7</v>
      </c>
      <c r="G439" s="2">
        <v>486750.2</v>
      </c>
    </row>
    <row r="440" spans="1:7" x14ac:dyDescent="0.2">
      <c r="D440" s="2" t="s">
        <v>2</v>
      </c>
      <c r="E440" s="2">
        <v>510049.6</v>
      </c>
      <c r="F440" s="2">
        <v>510049.6</v>
      </c>
      <c r="G440" s="2">
        <v>486711.10000000003</v>
      </c>
    </row>
    <row r="441" spans="1:7" x14ac:dyDescent="0.2">
      <c r="D441" s="2" t="s">
        <v>3</v>
      </c>
      <c r="E441" s="2">
        <v>39.1</v>
      </c>
      <c r="F441" s="2">
        <v>39.1</v>
      </c>
      <c r="G441" s="2">
        <v>39.1</v>
      </c>
    </row>
    <row r="442" spans="1:7" x14ac:dyDescent="0.2">
      <c r="D442" s="2" t="s">
        <v>18</v>
      </c>
      <c r="E442" s="2">
        <v>0</v>
      </c>
      <c r="F442" s="2">
        <v>0</v>
      </c>
      <c r="G442" s="2">
        <v>0</v>
      </c>
    </row>
    <row r="443" spans="1:7" x14ac:dyDescent="0.2">
      <c r="E443" s="2">
        <v>510088.7</v>
      </c>
      <c r="F443" s="2">
        <v>510088.7</v>
      </c>
      <c r="G443" s="2">
        <v>486750.2</v>
      </c>
    </row>
    <row r="444" spans="1:7" x14ac:dyDescent="0.2">
      <c r="E444" s="2">
        <v>510049.60000000003</v>
      </c>
      <c r="F444" s="2">
        <v>510049.60000000003</v>
      </c>
      <c r="G444" s="2">
        <v>486711.10000000003</v>
      </c>
    </row>
    <row r="445" spans="1:7" x14ac:dyDescent="0.2">
      <c r="E445" s="2">
        <v>39.1</v>
      </c>
      <c r="F445" s="2">
        <v>39.1</v>
      </c>
      <c r="G445" s="2">
        <v>39.1</v>
      </c>
    </row>
    <row r="446" spans="1:7" x14ac:dyDescent="0.2">
      <c r="E446" s="2">
        <v>0</v>
      </c>
      <c r="F446" s="2">
        <v>0</v>
      </c>
      <c r="G446" s="2">
        <v>0</v>
      </c>
    </row>
    <row r="447" spans="1:7" x14ac:dyDescent="0.2">
      <c r="E447" s="2">
        <v>0</v>
      </c>
      <c r="F447" s="2">
        <v>0</v>
      </c>
      <c r="G447" s="2">
        <v>0</v>
      </c>
    </row>
    <row r="448" spans="1:7" x14ac:dyDescent="0.2">
      <c r="E448" s="2">
        <v>0</v>
      </c>
      <c r="F448" s="2">
        <v>0</v>
      </c>
      <c r="G448" s="2">
        <v>0</v>
      </c>
    </row>
    <row r="449" spans="2:7" x14ac:dyDescent="0.2">
      <c r="E449" s="2">
        <v>0</v>
      </c>
      <c r="F449" s="2">
        <v>0</v>
      </c>
      <c r="G449" s="2">
        <v>0</v>
      </c>
    </row>
    <row r="450" spans="2:7" x14ac:dyDescent="0.2">
      <c r="E450" s="2">
        <v>0</v>
      </c>
      <c r="F450" s="2">
        <v>0</v>
      </c>
      <c r="G450" s="2">
        <v>0</v>
      </c>
    </row>
    <row r="455" spans="2:7" ht="63.75" x14ac:dyDescent="0.2">
      <c r="B455" s="2" t="s">
        <v>84</v>
      </c>
      <c r="D455" s="2" t="s">
        <v>1</v>
      </c>
      <c r="E455" s="2">
        <v>1480</v>
      </c>
      <c r="F455" s="2">
        <v>1480</v>
      </c>
      <c r="G455" s="2">
        <v>1439.3</v>
      </c>
    </row>
    <row r="456" spans="2:7" x14ac:dyDescent="0.2">
      <c r="D456" s="2" t="s">
        <v>2</v>
      </c>
      <c r="E456" s="2">
        <v>1480</v>
      </c>
      <c r="F456" s="2">
        <v>1480</v>
      </c>
      <c r="G456" s="2">
        <v>1439.3</v>
      </c>
    </row>
    <row r="457" spans="2:7" x14ac:dyDescent="0.2">
      <c r="D457" s="2" t="s">
        <v>3</v>
      </c>
      <c r="E457" s="2">
        <v>0</v>
      </c>
      <c r="F457" s="2">
        <v>0</v>
      </c>
      <c r="G457" s="2">
        <v>0</v>
      </c>
    </row>
    <row r="458" spans="2:7" x14ac:dyDescent="0.2">
      <c r="D458" s="2" t="s">
        <v>18</v>
      </c>
      <c r="E458" s="2">
        <v>0</v>
      </c>
      <c r="F458" s="2">
        <v>0</v>
      </c>
      <c r="G458" s="2">
        <v>0</v>
      </c>
    </row>
    <row r="459" spans="2:7" ht="38.25" x14ac:dyDescent="0.2">
      <c r="C459" s="2" t="s">
        <v>6</v>
      </c>
      <c r="D459" s="2" t="s">
        <v>1</v>
      </c>
      <c r="E459" s="2">
        <v>840</v>
      </c>
      <c r="F459" s="2">
        <v>840</v>
      </c>
      <c r="G459" s="2">
        <v>840</v>
      </c>
    </row>
    <row r="460" spans="2:7" x14ac:dyDescent="0.2">
      <c r="D460" s="2" t="s">
        <v>2</v>
      </c>
      <c r="E460" s="2">
        <v>840</v>
      </c>
      <c r="F460" s="2">
        <v>840</v>
      </c>
      <c r="G460" s="2">
        <v>840</v>
      </c>
    </row>
    <row r="461" spans="2:7" x14ac:dyDescent="0.2">
      <c r="D461" s="2" t="s">
        <v>3</v>
      </c>
      <c r="E461" s="2">
        <v>0</v>
      </c>
      <c r="F461" s="2">
        <v>0</v>
      </c>
      <c r="G461" s="2">
        <v>0</v>
      </c>
    </row>
    <row r="462" spans="2:7" x14ac:dyDescent="0.2">
      <c r="D462" s="2" t="s">
        <v>18</v>
      </c>
      <c r="E462" s="2">
        <v>0</v>
      </c>
      <c r="F462" s="2">
        <v>0</v>
      </c>
      <c r="G462" s="2">
        <v>0</v>
      </c>
    </row>
    <row r="463" spans="2:7" ht="38.25" x14ac:dyDescent="0.2">
      <c r="C463" s="2" t="s">
        <v>11</v>
      </c>
      <c r="D463" s="2" t="s">
        <v>1</v>
      </c>
      <c r="E463" s="2">
        <v>640</v>
      </c>
      <c r="F463" s="2">
        <v>640</v>
      </c>
      <c r="G463" s="2">
        <v>599.29999999999995</v>
      </c>
    </row>
    <row r="464" spans="2:7" x14ac:dyDescent="0.2">
      <c r="D464" s="2" t="s">
        <v>2</v>
      </c>
      <c r="E464" s="2">
        <v>640</v>
      </c>
      <c r="F464" s="2">
        <v>640</v>
      </c>
      <c r="G464" s="2">
        <v>599.29999999999995</v>
      </c>
    </row>
    <row r="465" spans="2:7" x14ac:dyDescent="0.2">
      <c r="D465" s="2" t="s">
        <v>3</v>
      </c>
      <c r="E465" s="2">
        <v>0</v>
      </c>
      <c r="F465" s="2">
        <v>0</v>
      </c>
      <c r="G465" s="2">
        <v>0</v>
      </c>
    </row>
    <row r="466" spans="2:7" x14ac:dyDescent="0.2">
      <c r="D466" s="2" t="s">
        <v>18</v>
      </c>
      <c r="E466" s="2">
        <v>0</v>
      </c>
      <c r="F466" s="2">
        <v>0</v>
      </c>
      <c r="G466" s="2">
        <v>0</v>
      </c>
    </row>
    <row r="467" spans="2:7" ht="76.5" x14ac:dyDescent="0.2">
      <c r="B467" s="2" t="s">
        <v>85</v>
      </c>
      <c r="C467" s="2" t="s">
        <v>26</v>
      </c>
      <c r="D467" s="2" t="s">
        <v>1</v>
      </c>
      <c r="E467" s="2">
        <v>4272.5</v>
      </c>
      <c r="F467" s="2">
        <v>4272.5</v>
      </c>
      <c r="G467" s="2">
        <v>4126.7</v>
      </c>
    </row>
    <row r="468" spans="2:7" x14ac:dyDescent="0.2">
      <c r="D468" s="2" t="s">
        <v>2</v>
      </c>
      <c r="E468" s="2">
        <v>4272.5</v>
      </c>
      <c r="F468" s="2">
        <v>4272.5</v>
      </c>
      <c r="G468" s="2">
        <v>4126.7</v>
      </c>
    </row>
    <row r="469" spans="2:7" x14ac:dyDescent="0.2">
      <c r="D469" s="2" t="s">
        <v>3</v>
      </c>
      <c r="E469" s="2">
        <v>0</v>
      </c>
      <c r="F469" s="2">
        <v>0</v>
      </c>
      <c r="G469" s="2">
        <v>0</v>
      </c>
    </row>
    <row r="470" spans="2:7" x14ac:dyDescent="0.2">
      <c r="D470" s="2" t="s">
        <v>18</v>
      </c>
      <c r="E470" s="2">
        <v>0</v>
      </c>
      <c r="F470" s="2">
        <v>0</v>
      </c>
      <c r="G470" s="2">
        <v>0</v>
      </c>
    </row>
    <row r="471" spans="2:7" ht="63.75" x14ac:dyDescent="0.2">
      <c r="B471" s="2" t="s">
        <v>86</v>
      </c>
      <c r="C471" s="2" t="s">
        <v>26</v>
      </c>
      <c r="D471" s="2" t="s">
        <v>1</v>
      </c>
      <c r="E471" s="2">
        <v>306838.7</v>
      </c>
      <c r="F471" s="2">
        <v>306838.7</v>
      </c>
      <c r="G471" s="2">
        <v>284211.5</v>
      </c>
    </row>
    <row r="472" spans="2:7" x14ac:dyDescent="0.2">
      <c r="D472" s="2" t="s">
        <v>2</v>
      </c>
      <c r="E472" s="2">
        <v>306838.7</v>
      </c>
      <c r="F472" s="2">
        <v>306838.7</v>
      </c>
      <c r="G472" s="2">
        <v>284211.5</v>
      </c>
    </row>
    <row r="473" spans="2:7" x14ac:dyDescent="0.2">
      <c r="D473" s="2" t="s">
        <v>3</v>
      </c>
      <c r="E473" s="2">
        <v>0</v>
      </c>
      <c r="F473" s="2">
        <v>0</v>
      </c>
      <c r="G473" s="2">
        <v>0</v>
      </c>
    </row>
    <row r="474" spans="2:7" x14ac:dyDescent="0.2">
      <c r="D474" s="2" t="s">
        <v>18</v>
      </c>
      <c r="E474" s="2">
        <v>0</v>
      </c>
      <c r="F474" s="2">
        <v>0</v>
      </c>
      <c r="G474" s="2">
        <v>0</v>
      </c>
    </row>
    <row r="475" spans="2:7" ht="89.25" x14ac:dyDescent="0.2">
      <c r="B475" s="2" t="s">
        <v>87</v>
      </c>
      <c r="C475" s="2" t="s">
        <v>11</v>
      </c>
      <c r="D475" s="2" t="s">
        <v>1</v>
      </c>
      <c r="E475" s="2">
        <v>302</v>
      </c>
      <c r="F475" s="2">
        <v>302</v>
      </c>
      <c r="G475" s="2">
        <v>301.89999999999998</v>
      </c>
    </row>
    <row r="476" spans="2:7" x14ac:dyDescent="0.2">
      <c r="D476" s="2" t="s">
        <v>2</v>
      </c>
      <c r="E476" s="2">
        <v>302</v>
      </c>
      <c r="F476" s="2">
        <v>302</v>
      </c>
      <c r="G476" s="2">
        <v>301.89999999999998</v>
      </c>
    </row>
    <row r="477" spans="2:7" x14ac:dyDescent="0.2">
      <c r="D477" s="2" t="s">
        <v>3</v>
      </c>
      <c r="E477" s="2">
        <v>0</v>
      </c>
      <c r="F477" s="2">
        <v>0</v>
      </c>
      <c r="G477" s="2">
        <v>0</v>
      </c>
    </row>
    <row r="478" spans="2:7" x14ac:dyDescent="0.2">
      <c r="D478" s="2" t="s">
        <v>18</v>
      </c>
      <c r="E478" s="2">
        <v>0</v>
      </c>
      <c r="F478" s="2">
        <v>0</v>
      </c>
      <c r="G478" s="2">
        <v>0</v>
      </c>
    </row>
    <row r="479" spans="2:7" ht="63.75" x14ac:dyDescent="0.2">
      <c r="B479" s="2" t="s">
        <v>88</v>
      </c>
      <c r="C479" s="2" t="s">
        <v>11</v>
      </c>
      <c r="D479" s="2" t="s">
        <v>1</v>
      </c>
      <c r="E479" s="2">
        <v>142011</v>
      </c>
      <c r="F479" s="2">
        <v>142011</v>
      </c>
      <c r="G479" s="2">
        <v>141567.70000000001</v>
      </c>
    </row>
    <row r="480" spans="2:7" x14ac:dyDescent="0.2">
      <c r="D480" s="2" t="s">
        <v>2</v>
      </c>
      <c r="E480" s="2">
        <v>142011</v>
      </c>
      <c r="F480" s="2">
        <v>142011</v>
      </c>
      <c r="G480" s="2">
        <v>141567.70000000001</v>
      </c>
    </row>
    <row r="481" spans="1:7" x14ac:dyDescent="0.2">
      <c r="D481" s="2" t="s">
        <v>3</v>
      </c>
      <c r="E481" s="2">
        <v>0</v>
      </c>
      <c r="F481" s="2">
        <v>0</v>
      </c>
      <c r="G481" s="2">
        <v>0</v>
      </c>
    </row>
    <row r="482" spans="1:7" x14ac:dyDescent="0.2">
      <c r="D482" s="2" t="s">
        <v>18</v>
      </c>
      <c r="E482" s="2">
        <v>0</v>
      </c>
      <c r="F482" s="2">
        <v>0</v>
      </c>
      <c r="G482" s="2">
        <v>0</v>
      </c>
    </row>
    <row r="483" spans="1:7" ht="76.5" x14ac:dyDescent="0.2">
      <c r="B483" s="2" t="s">
        <v>99</v>
      </c>
      <c r="C483" s="2" t="s">
        <v>11</v>
      </c>
      <c r="D483" s="2" t="s">
        <v>1</v>
      </c>
      <c r="E483" s="2">
        <v>44662</v>
      </c>
      <c r="F483" s="2">
        <v>44662</v>
      </c>
      <c r="G483" s="2">
        <v>44614.8</v>
      </c>
    </row>
    <row r="484" spans="1:7" x14ac:dyDescent="0.2">
      <c r="D484" s="2" t="s">
        <v>2</v>
      </c>
      <c r="E484" s="2">
        <v>44622.9</v>
      </c>
      <c r="F484" s="2">
        <v>44622.9</v>
      </c>
      <c r="G484" s="2">
        <v>44575.700000000004</v>
      </c>
    </row>
    <row r="485" spans="1:7" x14ac:dyDescent="0.2">
      <c r="D485" s="2" t="s">
        <v>3</v>
      </c>
      <c r="E485" s="2">
        <v>39.1</v>
      </c>
      <c r="F485" s="2">
        <v>39.1</v>
      </c>
      <c r="G485" s="2">
        <v>39.1</v>
      </c>
    </row>
    <row r="486" spans="1:7" x14ac:dyDescent="0.2">
      <c r="D486" s="2" t="s">
        <v>18</v>
      </c>
      <c r="E486" s="2">
        <v>0</v>
      </c>
      <c r="F486" s="2">
        <v>0</v>
      </c>
      <c r="G486" s="2">
        <v>0</v>
      </c>
    </row>
    <row r="487" spans="1:7" ht="76.5" x14ac:dyDescent="0.2">
      <c r="B487" s="2" t="s">
        <v>104</v>
      </c>
      <c r="C487" s="2" t="s">
        <v>26</v>
      </c>
      <c r="D487" s="2" t="s">
        <v>1</v>
      </c>
      <c r="E487" s="2">
        <v>10522.5</v>
      </c>
      <c r="F487" s="2">
        <v>10522.5</v>
      </c>
      <c r="G487" s="2">
        <v>10488.3</v>
      </c>
    </row>
    <row r="488" spans="1:7" x14ac:dyDescent="0.2">
      <c r="D488" s="2" t="s">
        <v>2</v>
      </c>
      <c r="E488" s="2">
        <v>10522.5</v>
      </c>
      <c r="F488" s="2">
        <v>10522.5</v>
      </c>
      <c r="G488" s="2">
        <v>10488.3</v>
      </c>
    </row>
    <row r="489" spans="1:7" x14ac:dyDescent="0.2">
      <c r="D489" s="2" t="s">
        <v>3</v>
      </c>
      <c r="E489" s="2">
        <v>0</v>
      </c>
      <c r="F489" s="2">
        <v>0</v>
      </c>
      <c r="G489" s="2">
        <v>0</v>
      </c>
    </row>
    <row r="490" spans="1:7" x14ac:dyDescent="0.2">
      <c r="D490" s="2" t="s">
        <v>18</v>
      </c>
      <c r="E490" s="2">
        <v>0</v>
      </c>
      <c r="F490" s="2">
        <v>0</v>
      </c>
      <c r="G490" s="2">
        <v>0</v>
      </c>
    </row>
    <row r="491" spans="1:7" ht="51" x14ac:dyDescent="0.2">
      <c r="A491" s="2">
        <v>11</v>
      </c>
      <c r="B491" s="2" t="s">
        <v>39</v>
      </c>
      <c r="D491" s="2" t="s">
        <v>1</v>
      </c>
      <c r="E491" s="2">
        <v>218299.8</v>
      </c>
      <c r="F491" s="2">
        <v>218299.8</v>
      </c>
      <c r="G491" s="2">
        <v>200768.6</v>
      </c>
    </row>
    <row r="492" spans="1:7" x14ac:dyDescent="0.2">
      <c r="D492" s="2" t="s">
        <v>2</v>
      </c>
      <c r="E492" s="2">
        <v>203410.8</v>
      </c>
      <c r="F492" s="2">
        <v>203410.8</v>
      </c>
      <c r="G492" s="2">
        <v>193136.19999999998</v>
      </c>
    </row>
    <row r="493" spans="1:7" x14ac:dyDescent="0.2">
      <c r="D493" s="2" t="s">
        <v>3</v>
      </c>
      <c r="E493" s="2">
        <v>14889</v>
      </c>
      <c r="F493" s="2">
        <v>14889</v>
      </c>
      <c r="G493" s="2">
        <v>7632.4</v>
      </c>
    </row>
    <row r="494" spans="1:7" x14ac:dyDescent="0.2">
      <c r="D494" s="2" t="s">
        <v>18</v>
      </c>
      <c r="E494" s="2">
        <v>0</v>
      </c>
      <c r="F494" s="2">
        <v>0</v>
      </c>
      <c r="G494" s="2">
        <v>0</v>
      </c>
    </row>
    <row r="495" spans="1:7" x14ac:dyDescent="0.2">
      <c r="E495" s="2">
        <v>218299.8</v>
      </c>
      <c r="F495" s="2">
        <v>218299.8</v>
      </c>
      <c r="G495" s="2">
        <v>200768.6</v>
      </c>
    </row>
    <row r="496" spans="1:7" x14ac:dyDescent="0.2">
      <c r="E496" s="2">
        <v>203410.8</v>
      </c>
      <c r="F496" s="2">
        <v>203410.8</v>
      </c>
      <c r="G496" s="2">
        <v>193136.2</v>
      </c>
    </row>
    <row r="497" spans="2:7" x14ac:dyDescent="0.2">
      <c r="E497" s="2">
        <v>14889</v>
      </c>
      <c r="F497" s="2">
        <v>14889</v>
      </c>
      <c r="G497" s="2">
        <v>7632.4</v>
      </c>
    </row>
    <row r="498" spans="2:7" x14ac:dyDescent="0.2">
      <c r="E498" s="2">
        <v>0</v>
      </c>
      <c r="F498" s="2">
        <v>0</v>
      </c>
      <c r="G498" s="2">
        <v>0</v>
      </c>
    </row>
    <row r="499" spans="2:7" x14ac:dyDescent="0.2">
      <c r="E499" s="2">
        <v>0</v>
      </c>
      <c r="F499" s="2">
        <v>0</v>
      </c>
      <c r="G499" s="2">
        <v>0</v>
      </c>
    </row>
    <row r="500" spans="2:7" x14ac:dyDescent="0.2">
      <c r="E500" s="2">
        <v>0</v>
      </c>
      <c r="F500" s="2">
        <v>0</v>
      </c>
      <c r="G500" s="2">
        <v>0</v>
      </c>
    </row>
    <row r="501" spans="2:7" x14ac:dyDescent="0.2">
      <c r="E501" s="2">
        <v>0</v>
      </c>
      <c r="F501" s="2">
        <v>0</v>
      </c>
      <c r="G501" s="2">
        <v>0</v>
      </c>
    </row>
    <row r="502" spans="2:7" x14ac:dyDescent="0.2">
      <c r="E502" s="2">
        <v>0</v>
      </c>
      <c r="F502" s="2">
        <v>0</v>
      </c>
      <c r="G502" s="2">
        <v>0</v>
      </c>
    </row>
    <row r="503" spans="2:7" ht="38.25" x14ac:dyDescent="0.2">
      <c r="B503" s="2" t="s">
        <v>89</v>
      </c>
      <c r="C503" s="2" t="s">
        <v>7</v>
      </c>
      <c r="D503" s="2" t="s">
        <v>1</v>
      </c>
      <c r="E503" s="2">
        <v>41708.699999999997</v>
      </c>
      <c r="F503" s="2">
        <v>41708.699999999997</v>
      </c>
      <c r="G503" s="2">
        <v>41373.4</v>
      </c>
    </row>
    <row r="504" spans="2:7" x14ac:dyDescent="0.2">
      <c r="D504" s="2" t="s">
        <v>2</v>
      </c>
      <c r="E504" s="2">
        <v>41708.699999999997</v>
      </c>
      <c r="F504" s="2">
        <v>41708.699999999997</v>
      </c>
      <c r="G504" s="2">
        <v>41373.4</v>
      </c>
    </row>
    <row r="505" spans="2:7" x14ac:dyDescent="0.2">
      <c r="D505" s="2" t="s">
        <v>3</v>
      </c>
      <c r="E505" s="2">
        <v>0</v>
      </c>
      <c r="F505" s="2">
        <v>0</v>
      </c>
      <c r="G505" s="2">
        <v>0</v>
      </c>
    </row>
    <row r="506" spans="2:7" x14ac:dyDescent="0.2">
      <c r="D506" s="2" t="s">
        <v>18</v>
      </c>
      <c r="E506" s="2">
        <v>0</v>
      </c>
      <c r="F506" s="2">
        <v>0</v>
      </c>
      <c r="G506" s="2">
        <v>0</v>
      </c>
    </row>
    <row r="507" spans="2:7" ht="51" x14ac:dyDescent="0.2">
      <c r="B507" s="2" t="s">
        <v>90</v>
      </c>
      <c r="C507" s="2" t="s">
        <v>7</v>
      </c>
      <c r="D507" s="2" t="s">
        <v>1</v>
      </c>
      <c r="E507" s="2">
        <v>9858.5</v>
      </c>
      <c r="F507" s="2">
        <v>9858.5</v>
      </c>
      <c r="G507" s="2">
        <v>9858.5</v>
      </c>
    </row>
    <row r="508" spans="2:7" x14ac:dyDescent="0.2">
      <c r="D508" s="2" t="s">
        <v>2</v>
      </c>
      <c r="E508" s="2">
        <v>9858.5</v>
      </c>
      <c r="F508" s="2">
        <v>9858.5</v>
      </c>
      <c r="G508" s="2">
        <v>9858.5</v>
      </c>
    </row>
    <row r="509" spans="2:7" x14ac:dyDescent="0.2">
      <c r="D509" s="2" t="s">
        <v>3</v>
      </c>
      <c r="E509" s="2">
        <v>0</v>
      </c>
      <c r="F509" s="2">
        <v>0</v>
      </c>
      <c r="G509" s="2">
        <v>0</v>
      </c>
    </row>
    <row r="510" spans="2:7" x14ac:dyDescent="0.2">
      <c r="D510" s="2" t="s">
        <v>18</v>
      </c>
      <c r="E510" s="2">
        <v>0</v>
      </c>
      <c r="F510" s="2">
        <v>0</v>
      </c>
      <c r="G510" s="2">
        <v>0</v>
      </c>
    </row>
    <row r="511" spans="2:7" ht="38.25" x14ac:dyDescent="0.2">
      <c r="C511" s="2" t="s">
        <v>26</v>
      </c>
      <c r="D511" s="2" t="s">
        <v>1</v>
      </c>
      <c r="E511" s="2">
        <v>77200</v>
      </c>
      <c r="F511" s="2">
        <v>77200</v>
      </c>
      <c r="G511" s="2">
        <v>67337.899999999994</v>
      </c>
    </row>
    <row r="512" spans="2:7" x14ac:dyDescent="0.2">
      <c r="D512" s="2" t="s">
        <v>2</v>
      </c>
      <c r="E512" s="2">
        <v>77200</v>
      </c>
      <c r="F512" s="2">
        <v>77200</v>
      </c>
      <c r="G512" s="2">
        <v>67337.899999999994</v>
      </c>
    </row>
    <row r="513" spans="2:7" x14ac:dyDescent="0.2">
      <c r="D513" s="2" t="s">
        <v>3</v>
      </c>
      <c r="E513" s="2">
        <v>0</v>
      </c>
      <c r="F513" s="2">
        <v>0</v>
      </c>
      <c r="G513" s="2">
        <v>0</v>
      </c>
    </row>
    <row r="514" spans="2:7" x14ac:dyDescent="0.2">
      <c r="D514" s="2" t="s">
        <v>18</v>
      </c>
      <c r="E514" s="2">
        <v>0</v>
      </c>
      <c r="F514" s="2">
        <v>0</v>
      </c>
      <c r="G514" s="2">
        <v>0</v>
      </c>
    </row>
    <row r="515" spans="2:7" ht="76.5" x14ac:dyDescent="0.2">
      <c r="B515" s="2" t="s">
        <v>105</v>
      </c>
      <c r="D515" s="2" t="s">
        <v>1</v>
      </c>
      <c r="E515" s="2">
        <v>17931</v>
      </c>
      <c r="F515" s="2">
        <v>17931</v>
      </c>
      <c r="G515" s="2">
        <v>17930.599999999999</v>
      </c>
    </row>
    <row r="516" spans="2:7" x14ac:dyDescent="0.2">
      <c r="D516" s="2" t="s">
        <v>2</v>
      </c>
      <c r="E516" s="2">
        <v>17931</v>
      </c>
      <c r="F516" s="2">
        <v>17931</v>
      </c>
      <c r="G516" s="2">
        <v>17930.599999999999</v>
      </c>
    </row>
    <row r="517" spans="2:7" x14ac:dyDescent="0.2">
      <c r="D517" s="2" t="s">
        <v>3</v>
      </c>
      <c r="E517" s="2">
        <v>0</v>
      </c>
      <c r="F517" s="2">
        <v>0</v>
      </c>
      <c r="G517" s="2">
        <v>0</v>
      </c>
    </row>
    <row r="518" spans="2:7" x14ac:dyDescent="0.2">
      <c r="D518" s="2" t="s">
        <v>18</v>
      </c>
      <c r="E518" s="2">
        <v>0</v>
      </c>
      <c r="F518" s="2">
        <v>0</v>
      </c>
      <c r="G518" s="2">
        <v>0</v>
      </c>
    </row>
    <row r="519" spans="2:7" ht="38.25" x14ac:dyDescent="0.2">
      <c r="C519" s="2" t="s">
        <v>4</v>
      </c>
      <c r="D519" s="2" t="s">
        <v>1</v>
      </c>
      <c r="E519" s="2">
        <v>15946</v>
      </c>
      <c r="F519" s="2">
        <v>15946</v>
      </c>
      <c r="G519" s="2">
        <v>15945.6</v>
      </c>
    </row>
    <row r="520" spans="2:7" x14ac:dyDescent="0.2">
      <c r="D520" s="2" t="s">
        <v>2</v>
      </c>
      <c r="E520" s="2">
        <v>15946</v>
      </c>
      <c r="F520" s="2">
        <v>15946</v>
      </c>
      <c r="G520" s="2">
        <v>15945.6</v>
      </c>
    </row>
    <row r="521" spans="2:7" x14ac:dyDescent="0.2">
      <c r="D521" s="2" t="s">
        <v>3</v>
      </c>
      <c r="E521" s="2">
        <v>0</v>
      </c>
      <c r="F521" s="2">
        <v>0</v>
      </c>
      <c r="G521" s="2">
        <v>0</v>
      </c>
    </row>
    <row r="522" spans="2:7" x14ac:dyDescent="0.2">
      <c r="D522" s="2" t="s">
        <v>18</v>
      </c>
      <c r="E522" s="2">
        <v>0</v>
      </c>
      <c r="F522" s="2">
        <v>0</v>
      </c>
      <c r="G522" s="2">
        <v>0</v>
      </c>
    </row>
    <row r="523" spans="2:7" ht="38.25" x14ac:dyDescent="0.2">
      <c r="C523" s="2" t="s">
        <v>15</v>
      </c>
      <c r="D523" s="2" t="s">
        <v>1</v>
      </c>
      <c r="E523" s="2">
        <v>805</v>
      </c>
      <c r="F523" s="2">
        <v>805</v>
      </c>
      <c r="G523" s="2">
        <v>805</v>
      </c>
    </row>
    <row r="524" spans="2:7" x14ac:dyDescent="0.2">
      <c r="D524" s="2" t="s">
        <v>2</v>
      </c>
      <c r="E524" s="2">
        <v>805</v>
      </c>
      <c r="F524" s="2">
        <v>805</v>
      </c>
      <c r="G524" s="2">
        <v>805</v>
      </c>
    </row>
    <row r="525" spans="2:7" x14ac:dyDescent="0.2">
      <c r="D525" s="2" t="s">
        <v>3</v>
      </c>
      <c r="E525" s="2">
        <v>0</v>
      </c>
      <c r="F525" s="2">
        <v>0</v>
      </c>
      <c r="G525" s="2">
        <v>0</v>
      </c>
    </row>
    <row r="526" spans="2:7" x14ac:dyDescent="0.2">
      <c r="D526" s="2" t="s">
        <v>18</v>
      </c>
      <c r="E526" s="2">
        <v>0</v>
      </c>
      <c r="F526" s="2">
        <v>0</v>
      </c>
      <c r="G526" s="2">
        <v>0</v>
      </c>
    </row>
    <row r="527" spans="2:7" ht="38.25" x14ac:dyDescent="0.2">
      <c r="C527" s="2" t="s">
        <v>8</v>
      </c>
      <c r="D527" s="2" t="s">
        <v>1</v>
      </c>
      <c r="E527" s="2">
        <v>595</v>
      </c>
      <c r="F527" s="2">
        <v>595</v>
      </c>
      <c r="G527" s="2">
        <v>595</v>
      </c>
    </row>
    <row r="528" spans="2:7" x14ac:dyDescent="0.2">
      <c r="D528" s="2" t="s">
        <v>2</v>
      </c>
      <c r="E528" s="2">
        <v>595</v>
      </c>
      <c r="F528" s="2">
        <v>595</v>
      </c>
      <c r="G528" s="2">
        <v>595</v>
      </c>
    </row>
    <row r="529" spans="2:7" x14ac:dyDescent="0.2">
      <c r="D529" s="2" t="s">
        <v>3</v>
      </c>
      <c r="E529" s="2">
        <v>0</v>
      </c>
      <c r="F529" s="2">
        <v>0</v>
      </c>
      <c r="G529" s="2">
        <v>0</v>
      </c>
    </row>
    <row r="530" spans="2:7" x14ac:dyDescent="0.2">
      <c r="D530" s="2" t="s">
        <v>18</v>
      </c>
      <c r="E530" s="2">
        <v>0</v>
      </c>
      <c r="F530" s="2">
        <v>0</v>
      </c>
      <c r="G530" s="2">
        <v>0</v>
      </c>
    </row>
    <row r="531" spans="2:7" ht="38.25" x14ac:dyDescent="0.2">
      <c r="C531" s="2" t="s">
        <v>17</v>
      </c>
      <c r="D531" s="2" t="s">
        <v>1</v>
      </c>
      <c r="E531" s="2">
        <v>400</v>
      </c>
      <c r="F531" s="2">
        <v>400</v>
      </c>
      <c r="G531" s="2">
        <v>400</v>
      </c>
    </row>
    <row r="532" spans="2:7" x14ac:dyDescent="0.2">
      <c r="D532" s="2" t="s">
        <v>2</v>
      </c>
      <c r="E532" s="2">
        <v>400</v>
      </c>
      <c r="F532" s="2">
        <v>400</v>
      </c>
      <c r="G532" s="2">
        <v>400</v>
      </c>
    </row>
    <row r="533" spans="2:7" x14ac:dyDescent="0.2">
      <c r="D533" s="2" t="s">
        <v>3</v>
      </c>
      <c r="E533" s="2">
        <v>0</v>
      </c>
      <c r="F533" s="2">
        <v>0</v>
      </c>
      <c r="G533" s="2">
        <v>0</v>
      </c>
    </row>
    <row r="534" spans="2:7" x14ac:dyDescent="0.2">
      <c r="D534" s="2" t="s">
        <v>18</v>
      </c>
      <c r="E534" s="2">
        <v>0</v>
      </c>
      <c r="F534" s="2">
        <v>0</v>
      </c>
      <c r="G534" s="2">
        <v>0</v>
      </c>
    </row>
    <row r="535" spans="2:7" ht="38.25" x14ac:dyDescent="0.2">
      <c r="C535" s="2" t="s">
        <v>6</v>
      </c>
      <c r="D535" s="2" t="s">
        <v>1</v>
      </c>
      <c r="E535" s="2">
        <v>185</v>
      </c>
      <c r="F535" s="2">
        <v>185</v>
      </c>
      <c r="G535" s="2">
        <v>185</v>
      </c>
    </row>
    <row r="536" spans="2:7" x14ac:dyDescent="0.2">
      <c r="D536" s="2" t="s">
        <v>2</v>
      </c>
      <c r="E536" s="2">
        <v>185</v>
      </c>
      <c r="F536" s="2">
        <v>185</v>
      </c>
      <c r="G536" s="2">
        <v>185</v>
      </c>
    </row>
    <row r="537" spans="2:7" x14ac:dyDescent="0.2">
      <c r="D537" s="2" t="s">
        <v>3</v>
      </c>
      <c r="E537" s="2">
        <v>0</v>
      </c>
      <c r="F537" s="2">
        <v>0</v>
      </c>
      <c r="G537" s="2">
        <v>0</v>
      </c>
    </row>
    <row r="538" spans="2:7" x14ac:dyDescent="0.2">
      <c r="D538" s="2" t="s">
        <v>18</v>
      </c>
      <c r="E538" s="2">
        <v>0</v>
      </c>
      <c r="F538" s="2">
        <v>0</v>
      </c>
      <c r="G538" s="2">
        <v>0</v>
      </c>
    </row>
    <row r="539" spans="2:7" ht="38.25" x14ac:dyDescent="0.2">
      <c r="B539" s="2" t="s">
        <v>91</v>
      </c>
      <c r="C539" s="2" t="s">
        <v>7</v>
      </c>
      <c r="D539" s="2" t="s">
        <v>1</v>
      </c>
      <c r="E539" s="2">
        <v>21160.799999999999</v>
      </c>
      <c r="F539" s="2">
        <v>21160.799999999999</v>
      </c>
      <c r="G539" s="2">
        <v>13904.2</v>
      </c>
    </row>
    <row r="540" spans="2:7" x14ac:dyDescent="0.2">
      <c r="D540" s="2" t="s">
        <v>2</v>
      </c>
      <c r="E540" s="2">
        <v>6271.7999999999993</v>
      </c>
      <c r="F540" s="2">
        <v>6271.7999999999993</v>
      </c>
      <c r="G540" s="2">
        <v>6271.8000000000011</v>
      </c>
    </row>
    <row r="541" spans="2:7" x14ac:dyDescent="0.2">
      <c r="D541" s="2" t="s">
        <v>3</v>
      </c>
      <c r="E541" s="2">
        <v>14889</v>
      </c>
      <c r="F541" s="2">
        <v>14889</v>
      </c>
      <c r="G541" s="2">
        <v>7632.4</v>
      </c>
    </row>
    <row r="542" spans="2:7" x14ac:dyDescent="0.2">
      <c r="D542" s="2" t="s">
        <v>18</v>
      </c>
      <c r="E542" s="2">
        <v>0</v>
      </c>
      <c r="F542" s="2">
        <v>0</v>
      </c>
      <c r="G542" s="2">
        <v>0</v>
      </c>
    </row>
    <row r="543" spans="2:7" ht="89.25" x14ac:dyDescent="0.2">
      <c r="B543" s="2" t="s">
        <v>92</v>
      </c>
      <c r="C543" s="2" t="s">
        <v>4</v>
      </c>
      <c r="D543" s="2" t="s">
        <v>1</v>
      </c>
      <c r="E543" s="2">
        <v>50440.800000000003</v>
      </c>
      <c r="F543" s="2">
        <v>50440.800000000003</v>
      </c>
      <c r="G543" s="2">
        <v>50364</v>
      </c>
    </row>
    <row r="544" spans="2:7" x14ac:dyDescent="0.2">
      <c r="D544" s="2" t="s">
        <v>2</v>
      </c>
      <c r="E544" s="2">
        <v>50440.800000000003</v>
      </c>
      <c r="F544" s="2">
        <v>50440.800000000003</v>
      </c>
      <c r="G544" s="2">
        <v>50364</v>
      </c>
    </row>
    <row r="545" spans="1:7" x14ac:dyDescent="0.2">
      <c r="D545" s="2" t="s">
        <v>3</v>
      </c>
      <c r="E545" s="2">
        <v>0</v>
      </c>
      <c r="F545" s="2">
        <v>0</v>
      </c>
      <c r="G545" s="2">
        <v>0</v>
      </c>
    </row>
    <row r="546" spans="1:7" x14ac:dyDescent="0.2">
      <c r="D546" s="2" t="s">
        <v>18</v>
      </c>
      <c r="E546" s="2">
        <v>0</v>
      </c>
      <c r="F546" s="2">
        <v>0</v>
      </c>
      <c r="G546" s="2">
        <v>0</v>
      </c>
    </row>
    <row r="547" spans="1:7" ht="51" x14ac:dyDescent="0.2">
      <c r="A547" s="2">
        <v>12</v>
      </c>
      <c r="B547" s="2" t="s">
        <v>40</v>
      </c>
      <c r="D547" s="2" t="s">
        <v>1</v>
      </c>
      <c r="E547" s="2">
        <v>297338.09999999998</v>
      </c>
      <c r="F547" s="2">
        <v>297338.09999999998</v>
      </c>
      <c r="G547" s="2">
        <v>132884.6</v>
      </c>
    </row>
    <row r="548" spans="1:7" x14ac:dyDescent="0.2">
      <c r="D548" s="2" t="s">
        <v>2</v>
      </c>
      <c r="E548" s="2">
        <v>297338.09999999998</v>
      </c>
      <c r="F548" s="2">
        <v>297338.09999999998</v>
      </c>
      <c r="G548" s="2">
        <v>132884.6</v>
      </c>
    </row>
    <row r="549" spans="1:7" x14ac:dyDescent="0.2">
      <c r="D549" s="2" t="s">
        <v>3</v>
      </c>
      <c r="E549" s="2">
        <v>0</v>
      </c>
      <c r="F549" s="2">
        <v>0</v>
      </c>
      <c r="G549" s="2">
        <v>0</v>
      </c>
    </row>
    <row r="550" spans="1:7" x14ac:dyDescent="0.2">
      <c r="D550" s="2" t="s">
        <v>18</v>
      </c>
      <c r="E550" s="2">
        <v>0</v>
      </c>
      <c r="F550" s="2">
        <v>0</v>
      </c>
      <c r="G550" s="2">
        <v>0</v>
      </c>
    </row>
    <row r="551" spans="1:7" x14ac:dyDescent="0.2">
      <c r="E551" s="2">
        <v>297338.09999999998</v>
      </c>
      <c r="F551" s="2">
        <v>297338.09999999998</v>
      </c>
      <c r="G551" s="2">
        <v>132884.6</v>
      </c>
    </row>
    <row r="552" spans="1:7" x14ac:dyDescent="0.2">
      <c r="E552" s="2">
        <v>297338.09999999998</v>
      </c>
      <c r="F552" s="2">
        <v>297338.09999999998</v>
      </c>
      <c r="G552" s="2">
        <v>132884.6</v>
      </c>
    </row>
    <row r="553" spans="1:7" x14ac:dyDescent="0.2">
      <c r="E553" s="2">
        <v>0</v>
      </c>
      <c r="F553" s="2">
        <v>0</v>
      </c>
      <c r="G553" s="2">
        <v>0</v>
      </c>
    </row>
    <row r="554" spans="1:7" x14ac:dyDescent="0.2">
      <c r="E554" s="2">
        <v>0</v>
      </c>
      <c r="F554" s="2">
        <v>0</v>
      </c>
      <c r="G554" s="2">
        <v>0</v>
      </c>
    </row>
    <row r="555" spans="1:7" x14ac:dyDescent="0.2">
      <c r="E555" s="2">
        <v>0</v>
      </c>
      <c r="F555" s="2">
        <v>0</v>
      </c>
      <c r="G555" s="2">
        <v>0</v>
      </c>
    </row>
    <row r="556" spans="1:7" x14ac:dyDescent="0.2">
      <c r="E556" s="2">
        <v>0</v>
      </c>
      <c r="F556" s="2">
        <v>0</v>
      </c>
      <c r="G556" s="2">
        <v>0</v>
      </c>
    </row>
    <row r="557" spans="1:7" x14ac:dyDescent="0.2">
      <c r="E557" s="2">
        <v>0</v>
      </c>
      <c r="F557" s="2">
        <v>0</v>
      </c>
      <c r="G557" s="2">
        <v>0</v>
      </c>
    </row>
    <row r="558" spans="1:7" x14ac:dyDescent="0.2">
      <c r="E558" s="2">
        <v>0</v>
      </c>
      <c r="F558" s="2">
        <v>0</v>
      </c>
      <c r="G558" s="2">
        <v>0</v>
      </c>
    </row>
    <row r="559" spans="1:7" ht="63.75" x14ac:dyDescent="0.2">
      <c r="B559" s="2" t="s">
        <v>41</v>
      </c>
      <c r="D559" s="2" t="s">
        <v>1</v>
      </c>
      <c r="E559" s="2">
        <v>36601</v>
      </c>
      <c r="F559" s="2">
        <v>36601</v>
      </c>
      <c r="G559" s="2">
        <v>34631.400000000009</v>
      </c>
    </row>
    <row r="560" spans="1:7" x14ac:dyDescent="0.2">
      <c r="D560" s="2" t="s">
        <v>2</v>
      </c>
      <c r="E560" s="2">
        <v>36601</v>
      </c>
      <c r="F560" s="2">
        <v>36601</v>
      </c>
      <c r="G560" s="2">
        <v>34631.400000000009</v>
      </c>
    </row>
    <row r="561" spans="3:7" x14ac:dyDescent="0.2">
      <c r="D561" s="2" t="s">
        <v>3</v>
      </c>
      <c r="E561" s="2">
        <v>0</v>
      </c>
      <c r="F561" s="2">
        <v>0</v>
      </c>
      <c r="G561" s="2">
        <v>0</v>
      </c>
    </row>
    <row r="562" spans="3:7" x14ac:dyDescent="0.2">
      <c r="D562" s="2" t="s">
        <v>18</v>
      </c>
      <c r="E562" s="2">
        <v>0</v>
      </c>
      <c r="F562" s="2">
        <v>0</v>
      </c>
      <c r="G562" s="2">
        <v>0</v>
      </c>
    </row>
    <row r="563" spans="3:7" ht="38.25" x14ac:dyDescent="0.2">
      <c r="C563" s="2" t="s">
        <v>9</v>
      </c>
      <c r="D563" s="2" t="s">
        <v>1</v>
      </c>
      <c r="E563" s="2">
        <v>5611.6</v>
      </c>
      <c r="F563" s="2">
        <v>5611.6</v>
      </c>
      <c r="G563" s="2">
        <v>5611.3</v>
      </c>
    </row>
    <row r="564" spans="3:7" x14ac:dyDescent="0.2">
      <c r="D564" s="2" t="s">
        <v>2</v>
      </c>
      <c r="E564" s="2">
        <v>5611.6</v>
      </c>
      <c r="F564" s="2">
        <v>5611.6</v>
      </c>
      <c r="G564" s="2">
        <v>5611.3</v>
      </c>
    </row>
    <row r="565" spans="3:7" x14ac:dyDescent="0.2">
      <c r="D565" s="2" t="s">
        <v>3</v>
      </c>
      <c r="E565" s="2">
        <v>0</v>
      </c>
      <c r="F565" s="2">
        <v>0</v>
      </c>
      <c r="G565" s="2">
        <v>0</v>
      </c>
    </row>
    <row r="566" spans="3:7" x14ac:dyDescent="0.2">
      <c r="D566" s="2" t="s">
        <v>18</v>
      </c>
      <c r="E566" s="2">
        <v>0</v>
      </c>
      <c r="F566" s="2">
        <v>0</v>
      </c>
      <c r="G566" s="2">
        <v>0</v>
      </c>
    </row>
    <row r="567" spans="3:7" ht="38.25" x14ac:dyDescent="0.2">
      <c r="C567" s="2" t="s">
        <v>5</v>
      </c>
      <c r="D567" s="2" t="s">
        <v>1</v>
      </c>
      <c r="E567" s="2">
        <v>1940.4</v>
      </c>
      <c r="F567" s="2">
        <v>1940.4</v>
      </c>
      <c r="G567" s="2">
        <v>1853.5</v>
      </c>
    </row>
    <row r="568" spans="3:7" x14ac:dyDescent="0.2">
      <c r="D568" s="2" t="s">
        <v>2</v>
      </c>
      <c r="E568" s="2">
        <v>1940.4</v>
      </c>
      <c r="F568" s="2">
        <v>1940.4</v>
      </c>
      <c r="G568" s="2">
        <v>1853.5</v>
      </c>
    </row>
    <row r="569" spans="3:7" x14ac:dyDescent="0.2">
      <c r="D569" s="2" t="s">
        <v>3</v>
      </c>
      <c r="E569" s="2">
        <v>0</v>
      </c>
      <c r="F569" s="2">
        <v>0</v>
      </c>
      <c r="G569" s="2">
        <v>0</v>
      </c>
    </row>
    <row r="570" spans="3:7" x14ac:dyDescent="0.2">
      <c r="D570" s="2" t="s">
        <v>18</v>
      </c>
      <c r="E570" s="2">
        <v>0</v>
      </c>
      <c r="F570" s="2">
        <v>0</v>
      </c>
      <c r="G570" s="2">
        <v>0</v>
      </c>
    </row>
    <row r="571" spans="3:7" ht="38.25" x14ac:dyDescent="0.2">
      <c r="C571" s="2" t="s">
        <v>4</v>
      </c>
      <c r="D571" s="2" t="s">
        <v>1</v>
      </c>
      <c r="E571" s="2">
        <v>8214.1</v>
      </c>
      <c r="F571" s="2">
        <v>8214.1</v>
      </c>
      <c r="G571" s="2">
        <v>7621.7</v>
      </c>
    </row>
    <row r="572" spans="3:7" x14ac:dyDescent="0.2">
      <c r="D572" s="2" t="s">
        <v>2</v>
      </c>
      <c r="E572" s="2">
        <v>8214.1</v>
      </c>
      <c r="F572" s="2">
        <v>8214.1</v>
      </c>
      <c r="G572" s="2">
        <v>7621.7</v>
      </c>
    </row>
    <row r="573" spans="3:7" x14ac:dyDescent="0.2">
      <c r="D573" s="2" t="s">
        <v>3</v>
      </c>
      <c r="E573" s="2">
        <v>0</v>
      </c>
      <c r="F573" s="2">
        <v>0</v>
      </c>
      <c r="G573" s="2">
        <v>0</v>
      </c>
    </row>
    <row r="574" spans="3:7" x14ac:dyDescent="0.2">
      <c r="D574" s="2" t="s">
        <v>18</v>
      </c>
      <c r="E574" s="2">
        <v>0</v>
      </c>
      <c r="F574" s="2">
        <v>0</v>
      </c>
      <c r="G574" s="2">
        <v>0</v>
      </c>
    </row>
    <row r="575" spans="3:7" ht="38.25" x14ac:dyDescent="0.2">
      <c r="C575" s="2" t="s">
        <v>15</v>
      </c>
      <c r="D575" s="2" t="s">
        <v>1</v>
      </c>
      <c r="E575" s="2">
        <v>671.3</v>
      </c>
      <c r="F575" s="2">
        <v>671.3</v>
      </c>
      <c r="G575" s="2">
        <v>671.2</v>
      </c>
    </row>
    <row r="576" spans="3:7" x14ac:dyDescent="0.2">
      <c r="D576" s="2" t="s">
        <v>2</v>
      </c>
      <c r="E576" s="2">
        <v>671.3</v>
      </c>
      <c r="F576" s="2">
        <v>671.3</v>
      </c>
      <c r="G576" s="2">
        <v>671.2</v>
      </c>
    </row>
    <row r="577" spans="3:7" x14ac:dyDescent="0.2">
      <c r="D577" s="2" t="s">
        <v>3</v>
      </c>
      <c r="E577" s="2">
        <v>0</v>
      </c>
      <c r="F577" s="2">
        <v>0</v>
      </c>
      <c r="G577" s="2">
        <v>0</v>
      </c>
    </row>
    <row r="578" spans="3:7" x14ac:dyDescent="0.2">
      <c r="D578" s="2" t="s">
        <v>18</v>
      </c>
      <c r="E578" s="2">
        <v>0</v>
      </c>
      <c r="F578" s="2">
        <v>0</v>
      </c>
      <c r="G578" s="2">
        <v>0</v>
      </c>
    </row>
    <row r="579" spans="3:7" ht="38.25" x14ac:dyDescent="0.2">
      <c r="C579" s="2" t="s">
        <v>8</v>
      </c>
      <c r="D579" s="2" t="s">
        <v>1</v>
      </c>
      <c r="E579" s="2">
        <v>371.1</v>
      </c>
      <c r="F579" s="2">
        <v>371.1</v>
      </c>
      <c r="G579" s="2">
        <v>370.7</v>
      </c>
    </row>
    <row r="580" spans="3:7" x14ac:dyDescent="0.2">
      <c r="D580" s="2" t="s">
        <v>2</v>
      </c>
      <c r="E580" s="2">
        <v>371.1</v>
      </c>
      <c r="F580" s="2">
        <v>371.1</v>
      </c>
      <c r="G580" s="2">
        <v>370.7</v>
      </c>
    </row>
    <row r="581" spans="3:7" x14ac:dyDescent="0.2">
      <c r="D581" s="2" t="s">
        <v>3</v>
      </c>
      <c r="E581" s="2">
        <v>0</v>
      </c>
      <c r="F581" s="2">
        <v>0</v>
      </c>
      <c r="G581" s="2">
        <v>0</v>
      </c>
    </row>
    <row r="582" spans="3:7" x14ac:dyDescent="0.2">
      <c r="D582" s="2" t="s">
        <v>18</v>
      </c>
      <c r="E582" s="2">
        <v>0</v>
      </c>
      <c r="F582" s="2">
        <v>0</v>
      </c>
      <c r="G582" s="2">
        <v>0</v>
      </c>
    </row>
    <row r="583" spans="3:7" ht="38.25" x14ac:dyDescent="0.2">
      <c r="C583" s="2" t="s">
        <v>17</v>
      </c>
      <c r="D583" s="2" t="s">
        <v>1</v>
      </c>
      <c r="E583" s="2">
        <v>307.39999999999998</v>
      </c>
      <c r="F583" s="2">
        <v>307.39999999999998</v>
      </c>
      <c r="G583" s="2">
        <v>307.39999999999998</v>
      </c>
    </row>
    <row r="584" spans="3:7" x14ac:dyDescent="0.2">
      <c r="D584" s="2" t="s">
        <v>2</v>
      </c>
      <c r="E584" s="2">
        <v>307.39999999999998</v>
      </c>
      <c r="F584" s="2">
        <v>307.39999999999998</v>
      </c>
      <c r="G584" s="2">
        <v>307.39999999999998</v>
      </c>
    </row>
    <row r="585" spans="3:7" x14ac:dyDescent="0.2">
      <c r="D585" s="2" t="s">
        <v>3</v>
      </c>
      <c r="E585" s="2">
        <v>0</v>
      </c>
      <c r="F585" s="2">
        <v>0</v>
      </c>
      <c r="G585" s="2">
        <v>0</v>
      </c>
    </row>
    <row r="586" spans="3:7" x14ac:dyDescent="0.2">
      <c r="D586" s="2" t="s">
        <v>18</v>
      </c>
      <c r="E586" s="2">
        <v>0</v>
      </c>
      <c r="F586" s="2">
        <v>0</v>
      </c>
      <c r="G586" s="2">
        <v>0</v>
      </c>
    </row>
    <row r="587" spans="3:7" ht="38.25" x14ac:dyDescent="0.2">
      <c r="C587" s="2" t="s">
        <v>6</v>
      </c>
      <c r="D587" s="2" t="s">
        <v>1</v>
      </c>
      <c r="E587" s="2">
        <v>1050</v>
      </c>
      <c r="F587" s="2">
        <v>1050</v>
      </c>
      <c r="G587" s="2">
        <v>1036.5</v>
      </c>
    </row>
    <row r="588" spans="3:7" x14ac:dyDescent="0.2">
      <c r="D588" s="2" t="s">
        <v>2</v>
      </c>
      <c r="E588" s="2">
        <v>1050</v>
      </c>
      <c r="F588" s="2">
        <v>1050</v>
      </c>
      <c r="G588" s="2">
        <v>1036.5</v>
      </c>
    </row>
    <row r="589" spans="3:7" x14ac:dyDescent="0.2">
      <c r="D589" s="2" t="s">
        <v>3</v>
      </c>
      <c r="E589" s="2">
        <v>0</v>
      </c>
      <c r="F589" s="2">
        <v>0</v>
      </c>
      <c r="G589" s="2">
        <v>0</v>
      </c>
    </row>
    <row r="590" spans="3:7" x14ac:dyDescent="0.2">
      <c r="D590" s="2" t="s">
        <v>18</v>
      </c>
      <c r="E590" s="2">
        <v>0</v>
      </c>
      <c r="F590" s="2">
        <v>0</v>
      </c>
      <c r="G590" s="2">
        <v>0</v>
      </c>
    </row>
    <row r="591" spans="3:7" ht="38.25" x14ac:dyDescent="0.2">
      <c r="C591" s="2" t="s">
        <v>10</v>
      </c>
      <c r="D591" s="2" t="s">
        <v>1</v>
      </c>
      <c r="E591" s="2">
        <v>7708.3</v>
      </c>
      <c r="F591" s="2">
        <v>7708.3</v>
      </c>
      <c r="G591" s="2">
        <v>7586.9</v>
      </c>
    </row>
    <row r="592" spans="3:7" x14ac:dyDescent="0.2">
      <c r="D592" s="2" t="s">
        <v>2</v>
      </c>
      <c r="E592" s="2">
        <v>7708.3</v>
      </c>
      <c r="F592" s="2">
        <v>7708.3</v>
      </c>
      <c r="G592" s="2">
        <v>7586.9</v>
      </c>
    </row>
    <row r="593" spans="3:7" x14ac:dyDescent="0.2">
      <c r="D593" s="2" t="s">
        <v>3</v>
      </c>
      <c r="E593" s="2">
        <v>0</v>
      </c>
      <c r="F593" s="2">
        <v>0</v>
      </c>
      <c r="G593" s="2">
        <v>0</v>
      </c>
    </row>
    <row r="594" spans="3:7" x14ac:dyDescent="0.2">
      <c r="D594" s="2" t="s">
        <v>18</v>
      </c>
      <c r="E594" s="2">
        <v>0</v>
      </c>
      <c r="F594" s="2">
        <v>0</v>
      </c>
      <c r="G594" s="2">
        <v>0</v>
      </c>
    </row>
    <row r="595" spans="3:7" ht="38.25" x14ac:dyDescent="0.2">
      <c r="C595" s="2" t="s">
        <v>7</v>
      </c>
      <c r="D595" s="2" t="s">
        <v>1</v>
      </c>
      <c r="E595" s="2">
        <v>1745.8</v>
      </c>
      <c r="F595" s="2">
        <v>1745.8</v>
      </c>
      <c r="G595" s="2">
        <v>1737.5</v>
      </c>
    </row>
    <row r="596" spans="3:7" x14ac:dyDescent="0.2">
      <c r="D596" s="2" t="s">
        <v>2</v>
      </c>
      <c r="E596" s="2">
        <v>1745.8</v>
      </c>
      <c r="F596" s="2">
        <v>1745.8</v>
      </c>
      <c r="G596" s="2">
        <v>1737.5</v>
      </c>
    </row>
    <row r="597" spans="3:7" x14ac:dyDescent="0.2">
      <c r="D597" s="2" t="s">
        <v>3</v>
      </c>
      <c r="E597" s="2">
        <v>0</v>
      </c>
      <c r="F597" s="2">
        <v>0</v>
      </c>
      <c r="G597" s="2">
        <v>0</v>
      </c>
    </row>
    <row r="598" spans="3:7" x14ac:dyDescent="0.2">
      <c r="D598" s="2" t="s">
        <v>18</v>
      </c>
      <c r="E598" s="2">
        <v>0</v>
      </c>
      <c r="F598" s="2">
        <v>0</v>
      </c>
      <c r="G598" s="2">
        <v>0</v>
      </c>
    </row>
    <row r="599" spans="3:7" ht="38.25" x14ac:dyDescent="0.2">
      <c r="C599" s="2" t="s">
        <v>24</v>
      </c>
      <c r="D599" s="2" t="s">
        <v>1</v>
      </c>
      <c r="E599" s="2">
        <v>121.1</v>
      </c>
      <c r="F599" s="2">
        <v>121.1</v>
      </c>
      <c r="G599" s="2">
        <v>121.1</v>
      </c>
    </row>
    <row r="600" spans="3:7" x14ac:dyDescent="0.2">
      <c r="D600" s="2" t="s">
        <v>2</v>
      </c>
      <c r="E600" s="2">
        <v>121.1</v>
      </c>
      <c r="F600" s="2">
        <v>121.1</v>
      </c>
      <c r="G600" s="2">
        <v>121.1</v>
      </c>
    </row>
    <row r="601" spans="3:7" x14ac:dyDescent="0.2">
      <c r="D601" s="2" t="s">
        <v>3</v>
      </c>
      <c r="E601" s="2">
        <v>0</v>
      </c>
      <c r="F601" s="2">
        <v>0</v>
      </c>
      <c r="G601" s="2">
        <v>0</v>
      </c>
    </row>
    <row r="602" spans="3:7" x14ac:dyDescent="0.2">
      <c r="D602" s="2" t="s">
        <v>18</v>
      </c>
      <c r="E602" s="2">
        <v>0</v>
      </c>
      <c r="F602" s="2">
        <v>0</v>
      </c>
      <c r="G602" s="2">
        <v>0</v>
      </c>
    </row>
    <row r="603" spans="3:7" ht="38.25" x14ac:dyDescent="0.2">
      <c r="C603" s="2" t="s">
        <v>26</v>
      </c>
      <c r="D603" s="2" t="s">
        <v>1</v>
      </c>
      <c r="E603" s="2">
        <v>587.4</v>
      </c>
      <c r="F603" s="2">
        <v>587.4</v>
      </c>
      <c r="G603" s="2">
        <v>587.29999999999995</v>
      </c>
    </row>
    <row r="604" spans="3:7" x14ac:dyDescent="0.2">
      <c r="D604" s="2" t="s">
        <v>2</v>
      </c>
      <c r="E604" s="2">
        <v>587.4</v>
      </c>
      <c r="F604" s="2">
        <v>587.4</v>
      </c>
      <c r="G604" s="2">
        <v>587.29999999999995</v>
      </c>
    </row>
    <row r="605" spans="3:7" x14ac:dyDescent="0.2">
      <c r="D605" s="2" t="s">
        <v>3</v>
      </c>
      <c r="E605" s="2">
        <v>0</v>
      </c>
      <c r="F605" s="2">
        <v>0</v>
      </c>
      <c r="G605" s="2">
        <v>0</v>
      </c>
    </row>
    <row r="606" spans="3:7" x14ac:dyDescent="0.2">
      <c r="D606" s="2" t="s">
        <v>18</v>
      </c>
      <c r="E606" s="2">
        <v>0</v>
      </c>
      <c r="F606" s="2">
        <v>0</v>
      </c>
      <c r="G606" s="2">
        <v>0</v>
      </c>
    </row>
    <row r="607" spans="3:7" ht="38.25" x14ac:dyDescent="0.2">
      <c r="C607" s="2" t="s">
        <v>13</v>
      </c>
      <c r="D607" s="2" t="s">
        <v>1</v>
      </c>
      <c r="E607" s="2">
        <v>2770</v>
      </c>
      <c r="F607" s="2">
        <v>2770</v>
      </c>
      <c r="G607" s="2">
        <v>1863.9</v>
      </c>
    </row>
    <row r="608" spans="3:7" x14ac:dyDescent="0.2">
      <c r="D608" s="2" t="s">
        <v>2</v>
      </c>
      <c r="E608" s="2">
        <v>2770</v>
      </c>
      <c r="F608" s="2">
        <v>2770</v>
      </c>
      <c r="G608" s="2">
        <v>1863.9</v>
      </c>
    </row>
    <row r="609" spans="2:7" x14ac:dyDescent="0.2">
      <c r="D609" s="2" t="s">
        <v>3</v>
      </c>
      <c r="E609" s="2">
        <v>0</v>
      </c>
      <c r="F609" s="2">
        <v>0</v>
      </c>
      <c r="G609" s="2">
        <v>0</v>
      </c>
    </row>
    <row r="610" spans="2:7" x14ac:dyDescent="0.2">
      <c r="D610" s="2" t="s">
        <v>18</v>
      </c>
      <c r="E610" s="2">
        <v>0</v>
      </c>
      <c r="F610" s="2">
        <v>0</v>
      </c>
      <c r="G610" s="2">
        <v>0</v>
      </c>
    </row>
    <row r="611" spans="2:7" ht="38.25" x14ac:dyDescent="0.2">
      <c r="C611" s="2" t="s">
        <v>12</v>
      </c>
      <c r="D611" s="2" t="s">
        <v>1</v>
      </c>
      <c r="E611" s="2">
        <v>1998.3</v>
      </c>
      <c r="F611" s="2">
        <v>1998.3</v>
      </c>
      <c r="G611" s="2">
        <v>1997.9</v>
      </c>
    </row>
    <row r="612" spans="2:7" x14ac:dyDescent="0.2">
      <c r="D612" s="2" t="s">
        <v>2</v>
      </c>
      <c r="E612" s="2">
        <v>1998.3</v>
      </c>
      <c r="F612" s="2">
        <v>1998.3</v>
      </c>
      <c r="G612" s="2">
        <v>1997.9</v>
      </c>
    </row>
    <row r="613" spans="2:7" x14ac:dyDescent="0.2">
      <c r="D613" s="2" t="s">
        <v>3</v>
      </c>
      <c r="E613" s="2">
        <v>0</v>
      </c>
      <c r="F613" s="2">
        <v>0</v>
      </c>
      <c r="G613" s="2">
        <v>0</v>
      </c>
    </row>
    <row r="614" spans="2:7" x14ac:dyDescent="0.2">
      <c r="D614" s="2" t="s">
        <v>18</v>
      </c>
      <c r="E614" s="2">
        <v>0</v>
      </c>
      <c r="F614" s="2">
        <v>0</v>
      </c>
      <c r="G614" s="2">
        <v>0</v>
      </c>
    </row>
    <row r="615" spans="2:7" ht="38.25" x14ac:dyDescent="0.2">
      <c r="C615" s="2" t="s">
        <v>19</v>
      </c>
      <c r="D615" s="2" t="s">
        <v>1</v>
      </c>
      <c r="E615" s="2">
        <v>1059.5999999999999</v>
      </c>
      <c r="F615" s="2">
        <v>1059.5999999999999</v>
      </c>
      <c r="G615" s="2">
        <v>843.1</v>
      </c>
    </row>
    <row r="616" spans="2:7" x14ac:dyDescent="0.2">
      <c r="D616" s="2" t="s">
        <v>2</v>
      </c>
      <c r="E616" s="2">
        <v>1059.5999999999999</v>
      </c>
      <c r="F616" s="2">
        <v>1059.5999999999999</v>
      </c>
      <c r="G616" s="2">
        <v>843.1</v>
      </c>
    </row>
    <row r="617" spans="2:7" x14ac:dyDescent="0.2">
      <c r="D617" s="2" t="s">
        <v>3</v>
      </c>
      <c r="E617" s="2">
        <v>0</v>
      </c>
      <c r="F617" s="2">
        <v>0</v>
      </c>
      <c r="G617" s="2">
        <v>0</v>
      </c>
    </row>
    <row r="618" spans="2:7" x14ac:dyDescent="0.2">
      <c r="D618" s="2" t="s">
        <v>18</v>
      </c>
      <c r="E618" s="2">
        <v>0</v>
      </c>
      <c r="F618" s="2">
        <v>0</v>
      </c>
      <c r="G618" s="2">
        <v>0</v>
      </c>
    </row>
    <row r="619" spans="2:7" ht="38.25" x14ac:dyDescent="0.2">
      <c r="C619" s="2" t="s">
        <v>11</v>
      </c>
      <c r="D619" s="2" t="s">
        <v>1</v>
      </c>
      <c r="E619" s="2">
        <v>2444.6</v>
      </c>
      <c r="F619" s="2">
        <v>2444.6</v>
      </c>
      <c r="G619" s="2">
        <v>2421.4</v>
      </c>
    </row>
    <row r="620" spans="2:7" x14ac:dyDescent="0.2">
      <c r="D620" s="2" t="s">
        <v>2</v>
      </c>
      <c r="E620" s="2">
        <v>2444.6</v>
      </c>
      <c r="F620" s="2">
        <v>2444.6</v>
      </c>
      <c r="G620" s="2">
        <v>2421.4</v>
      </c>
    </row>
    <row r="621" spans="2:7" x14ac:dyDescent="0.2">
      <c r="D621" s="2" t="s">
        <v>3</v>
      </c>
      <c r="E621" s="2">
        <v>0</v>
      </c>
      <c r="F621" s="2">
        <v>0</v>
      </c>
      <c r="G621" s="2">
        <v>0</v>
      </c>
    </row>
    <row r="622" spans="2:7" x14ac:dyDescent="0.2">
      <c r="D622" s="2" t="s">
        <v>18</v>
      </c>
      <c r="E622" s="2">
        <v>0</v>
      </c>
      <c r="F622" s="2">
        <v>0</v>
      </c>
      <c r="G622" s="2">
        <v>0</v>
      </c>
    </row>
    <row r="623" spans="2:7" ht="63.75" x14ac:dyDescent="0.2">
      <c r="B623" s="2" t="s">
        <v>100</v>
      </c>
      <c r="C623" s="2" t="s">
        <v>10</v>
      </c>
      <c r="D623" s="2" t="s">
        <v>1</v>
      </c>
      <c r="E623" s="2">
        <v>260737.1</v>
      </c>
      <c r="F623" s="2">
        <v>260737.1</v>
      </c>
      <c r="G623" s="2">
        <v>98253.2</v>
      </c>
    </row>
    <row r="624" spans="2:7" x14ac:dyDescent="0.2">
      <c r="D624" s="2" t="s">
        <v>2</v>
      </c>
      <c r="E624" s="2">
        <v>260737.1</v>
      </c>
      <c r="F624" s="2">
        <v>260737.1</v>
      </c>
      <c r="G624" s="2">
        <v>98253.2</v>
      </c>
    </row>
    <row r="625" spans="1:7" x14ac:dyDescent="0.2">
      <c r="D625" s="2" t="s">
        <v>3</v>
      </c>
      <c r="E625" s="2">
        <v>0</v>
      </c>
      <c r="F625" s="2">
        <v>0</v>
      </c>
      <c r="G625" s="2">
        <v>0</v>
      </c>
    </row>
    <row r="626" spans="1:7" x14ac:dyDescent="0.2">
      <c r="D626" s="2" t="s">
        <v>18</v>
      </c>
      <c r="E626" s="2">
        <v>0</v>
      </c>
      <c r="F626" s="2">
        <v>0</v>
      </c>
      <c r="G626" s="2">
        <v>0</v>
      </c>
    </row>
    <row r="627" spans="1:7" ht="51" x14ac:dyDescent="0.2">
      <c r="A627" s="2">
        <v>13</v>
      </c>
      <c r="B627" s="2" t="s">
        <v>42</v>
      </c>
      <c r="D627" s="2" t="s">
        <v>1</v>
      </c>
      <c r="E627" s="2">
        <v>634470.10000000009</v>
      </c>
      <c r="F627" s="2">
        <v>632159.30000000005</v>
      </c>
      <c r="G627" s="2">
        <v>625773.89999999991</v>
      </c>
    </row>
    <row r="628" spans="1:7" x14ac:dyDescent="0.2">
      <c r="D628" s="2" t="s">
        <v>2</v>
      </c>
      <c r="E628" s="2">
        <v>595902.10000000009</v>
      </c>
      <c r="F628" s="2">
        <v>595902.1</v>
      </c>
      <c r="G628" s="2">
        <v>593732.99999999988</v>
      </c>
    </row>
    <row r="629" spans="1:7" x14ac:dyDescent="0.2">
      <c r="D629" s="2" t="s">
        <v>3</v>
      </c>
      <c r="E629" s="2">
        <v>15869.9</v>
      </c>
      <c r="F629" s="2">
        <v>15869.900000000001</v>
      </c>
      <c r="G629" s="2">
        <v>15436.099999999999</v>
      </c>
    </row>
    <row r="630" spans="1:7" x14ac:dyDescent="0.2">
      <c r="D630" s="2" t="s">
        <v>18</v>
      </c>
      <c r="E630" s="2">
        <v>22698.1</v>
      </c>
      <c r="F630" s="2">
        <v>20387.3</v>
      </c>
      <c r="G630" s="2">
        <v>16604.8</v>
      </c>
    </row>
    <row r="631" spans="1:7" x14ac:dyDescent="0.2">
      <c r="E631" s="2">
        <v>634470.10000000009</v>
      </c>
      <c r="F631" s="2">
        <v>632159.30000000005</v>
      </c>
      <c r="G631" s="2">
        <v>625773.89999999991</v>
      </c>
    </row>
    <row r="632" spans="1:7" x14ac:dyDescent="0.2">
      <c r="E632" s="2">
        <v>595902.10000000009</v>
      </c>
      <c r="F632" s="2">
        <v>595902.10000000009</v>
      </c>
      <c r="G632" s="2">
        <v>593733</v>
      </c>
    </row>
    <row r="633" spans="1:7" x14ac:dyDescent="0.2">
      <c r="E633" s="2">
        <v>15869.9</v>
      </c>
      <c r="F633" s="2">
        <v>15869.900000000001</v>
      </c>
      <c r="G633" s="2">
        <v>15436.099999999999</v>
      </c>
    </row>
    <row r="634" spans="1:7" x14ac:dyDescent="0.2">
      <c r="E634" s="2">
        <v>22698.1</v>
      </c>
      <c r="F634" s="2">
        <v>20387.3</v>
      </c>
      <c r="G634" s="2">
        <v>16604.8</v>
      </c>
    </row>
    <row r="635" spans="1:7" x14ac:dyDescent="0.2">
      <c r="E635" s="2">
        <v>0</v>
      </c>
      <c r="F635" s="2">
        <v>0</v>
      </c>
      <c r="G635" s="2">
        <v>0</v>
      </c>
    </row>
    <row r="636" spans="1:7" x14ac:dyDescent="0.2">
      <c r="E636" s="2">
        <v>0</v>
      </c>
      <c r="F636" s="2">
        <v>0</v>
      </c>
      <c r="G636" s="2">
        <v>0</v>
      </c>
    </row>
    <row r="637" spans="1:7" x14ac:dyDescent="0.2">
      <c r="E637" s="2">
        <v>0</v>
      </c>
      <c r="F637" s="2">
        <v>0</v>
      </c>
      <c r="G637" s="2">
        <v>0</v>
      </c>
    </row>
    <row r="638" spans="1:7" x14ac:dyDescent="0.2">
      <c r="E638" s="2">
        <v>0</v>
      </c>
      <c r="F638" s="2">
        <v>0</v>
      </c>
      <c r="G638" s="2">
        <v>0</v>
      </c>
    </row>
    <row r="639" spans="1:7" ht="51" x14ac:dyDescent="0.2">
      <c r="B639" s="2" t="s">
        <v>93</v>
      </c>
      <c r="D639" s="2" t="s">
        <v>1</v>
      </c>
      <c r="E639" s="2">
        <v>12957.300000000001</v>
      </c>
      <c r="F639" s="2">
        <v>12957.300000000001</v>
      </c>
      <c r="G639" s="2">
        <v>12951.4</v>
      </c>
    </row>
    <row r="640" spans="1:7" x14ac:dyDescent="0.2">
      <c r="D640" s="2" t="s">
        <v>2</v>
      </c>
      <c r="E640" s="2">
        <v>12955</v>
      </c>
      <c r="F640" s="2">
        <v>12955</v>
      </c>
      <c r="G640" s="2">
        <v>12949.099999999999</v>
      </c>
    </row>
    <row r="641" spans="2:7" x14ac:dyDescent="0.2">
      <c r="D641" s="2" t="s">
        <v>3</v>
      </c>
      <c r="E641" s="2">
        <v>2.2999999999999998</v>
      </c>
      <c r="F641" s="2">
        <v>2.2999999999999998</v>
      </c>
      <c r="G641" s="2">
        <v>2.2999999999999998</v>
      </c>
    </row>
    <row r="642" spans="2:7" x14ac:dyDescent="0.2">
      <c r="D642" s="2" t="s">
        <v>18</v>
      </c>
      <c r="E642" s="2">
        <v>0</v>
      </c>
      <c r="F642" s="2">
        <v>0</v>
      </c>
      <c r="G642" s="2">
        <v>0</v>
      </c>
    </row>
    <row r="643" spans="2:7" ht="38.25" x14ac:dyDescent="0.2">
      <c r="C643" s="2" t="s">
        <v>5</v>
      </c>
      <c r="D643" s="2" t="s">
        <v>1</v>
      </c>
      <c r="E643" s="2">
        <v>4.5999999999999996</v>
      </c>
      <c r="F643" s="2">
        <v>4.5999999999999996</v>
      </c>
      <c r="G643" s="2">
        <v>4.5999999999999996</v>
      </c>
    </row>
    <row r="644" spans="2:7" x14ac:dyDescent="0.2">
      <c r="D644" s="2" t="s">
        <v>2</v>
      </c>
      <c r="E644" s="2">
        <v>2.2999999999999998</v>
      </c>
      <c r="F644" s="2">
        <v>2.2999999999999998</v>
      </c>
      <c r="G644" s="2">
        <v>2.2999999999999998</v>
      </c>
    </row>
    <row r="645" spans="2:7" x14ac:dyDescent="0.2">
      <c r="D645" s="2" t="s">
        <v>3</v>
      </c>
      <c r="E645" s="2">
        <v>2.2999999999999998</v>
      </c>
      <c r="F645" s="2">
        <v>2.2999999999999998</v>
      </c>
      <c r="G645" s="2">
        <v>2.2999999999999998</v>
      </c>
    </row>
    <row r="646" spans="2:7" x14ac:dyDescent="0.2">
      <c r="D646" s="2" t="s">
        <v>18</v>
      </c>
      <c r="E646" s="2">
        <v>0</v>
      </c>
      <c r="F646" s="2">
        <v>0</v>
      </c>
      <c r="G646" s="2">
        <v>0</v>
      </c>
    </row>
    <row r="647" spans="2:7" ht="38.25" x14ac:dyDescent="0.2">
      <c r="C647" s="2" t="s">
        <v>4</v>
      </c>
      <c r="D647" s="2" t="s">
        <v>1</v>
      </c>
      <c r="E647" s="2">
        <v>12952.7</v>
      </c>
      <c r="F647" s="2">
        <v>12952.7</v>
      </c>
      <c r="G647" s="2">
        <v>12946.8</v>
      </c>
    </row>
    <row r="648" spans="2:7" x14ac:dyDescent="0.2">
      <c r="D648" s="2" t="s">
        <v>2</v>
      </c>
      <c r="E648" s="2">
        <v>12952.7</v>
      </c>
      <c r="F648" s="2">
        <v>12952.7</v>
      </c>
      <c r="G648" s="2">
        <v>12946.8</v>
      </c>
    </row>
    <row r="649" spans="2:7" x14ac:dyDescent="0.2">
      <c r="D649" s="2" t="s">
        <v>3</v>
      </c>
      <c r="E649" s="2">
        <v>0</v>
      </c>
      <c r="F649" s="2">
        <v>0</v>
      </c>
      <c r="G649" s="2">
        <v>0</v>
      </c>
    </row>
    <row r="650" spans="2:7" x14ac:dyDescent="0.2">
      <c r="D650" s="2" t="s">
        <v>18</v>
      </c>
      <c r="E650" s="2">
        <v>0</v>
      </c>
      <c r="F650" s="2">
        <v>0</v>
      </c>
      <c r="G650" s="2">
        <v>0</v>
      </c>
    </row>
    <row r="651" spans="2:7" ht="63.75" x14ac:dyDescent="0.2">
      <c r="B651" s="2" t="s">
        <v>94</v>
      </c>
      <c r="C651" s="2" t="s">
        <v>4</v>
      </c>
      <c r="D651" s="2" t="s">
        <v>1</v>
      </c>
      <c r="E651" s="2">
        <v>78467.199999999997</v>
      </c>
      <c r="F651" s="2">
        <v>78467.199999999997</v>
      </c>
      <c r="G651" s="2">
        <v>78401.5</v>
      </c>
    </row>
    <row r="652" spans="2:7" x14ac:dyDescent="0.2">
      <c r="D652" s="2" t="s">
        <v>2</v>
      </c>
      <c r="E652" s="2">
        <v>78467.199999999997</v>
      </c>
      <c r="F652" s="2">
        <v>78467.199999999997</v>
      </c>
      <c r="G652" s="2">
        <v>78401.5</v>
      </c>
    </row>
    <row r="653" spans="2:7" x14ac:dyDescent="0.2">
      <c r="D653" s="2" t="s">
        <v>3</v>
      </c>
      <c r="E653" s="2">
        <v>0</v>
      </c>
      <c r="F653" s="2">
        <v>0</v>
      </c>
      <c r="G653" s="2">
        <v>0</v>
      </c>
    </row>
    <row r="654" spans="2:7" x14ac:dyDescent="0.2">
      <c r="D654" s="2" t="s">
        <v>18</v>
      </c>
      <c r="E654" s="2">
        <v>0</v>
      </c>
      <c r="F654" s="2">
        <v>0</v>
      </c>
      <c r="G654" s="2">
        <v>0</v>
      </c>
    </row>
    <row r="655" spans="2:7" ht="89.25" x14ac:dyDescent="0.2">
      <c r="B655" s="2" t="s">
        <v>95</v>
      </c>
      <c r="C655" s="2" t="s">
        <v>4</v>
      </c>
      <c r="D655" s="2" t="s">
        <v>1</v>
      </c>
      <c r="E655" s="2">
        <v>279198.40000000002</v>
      </c>
      <c r="F655" s="2">
        <v>279198.40000000002</v>
      </c>
      <c r="G655" s="2">
        <v>279005.3</v>
      </c>
    </row>
    <row r="656" spans="2:7" x14ac:dyDescent="0.2">
      <c r="D656" s="2" t="s">
        <v>2</v>
      </c>
      <c r="E656" s="2">
        <v>279198.40000000002</v>
      </c>
      <c r="F656" s="2">
        <v>279198.40000000002</v>
      </c>
      <c r="G656" s="2">
        <v>279005.3</v>
      </c>
    </row>
    <row r="657" spans="1:7" x14ac:dyDescent="0.2">
      <c r="D657" s="2" t="s">
        <v>3</v>
      </c>
      <c r="E657" s="2">
        <v>0</v>
      </c>
      <c r="F657" s="2">
        <v>0</v>
      </c>
      <c r="G657" s="2">
        <v>0</v>
      </c>
    </row>
    <row r="658" spans="1:7" x14ac:dyDescent="0.2">
      <c r="D658" s="2" t="s">
        <v>18</v>
      </c>
      <c r="E658" s="2">
        <v>0</v>
      </c>
      <c r="F658" s="2">
        <v>0</v>
      </c>
      <c r="G658" s="2">
        <v>0</v>
      </c>
    </row>
    <row r="659" spans="1:7" ht="51" x14ac:dyDescent="0.2">
      <c r="B659" s="2" t="s">
        <v>96</v>
      </c>
      <c r="C659" s="2" t="s">
        <v>15</v>
      </c>
      <c r="D659" s="2" t="s">
        <v>1</v>
      </c>
      <c r="E659" s="2">
        <v>3614.7</v>
      </c>
      <c r="F659" s="2">
        <v>3614.7</v>
      </c>
      <c r="G659" s="2">
        <v>3614.7</v>
      </c>
    </row>
    <row r="660" spans="1:7" x14ac:dyDescent="0.2">
      <c r="D660" s="2" t="s">
        <v>2</v>
      </c>
      <c r="E660" s="2">
        <v>3614.7</v>
      </c>
      <c r="F660" s="2">
        <v>3614.7</v>
      </c>
      <c r="G660" s="2">
        <v>3614.7</v>
      </c>
    </row>
    <row r="661" spans="1:7" x14ac:dyDescent="0.2">
      <c r="D661" s="2" t="s">
        <v>3</v>
      </c>
      <c r="E661" s="2">
        <v>0</v>
      </c>
      <c r="F661" s="2">
        <v>0</v>
      </c>
      <c r="G661" s="2">
        <v>0</v>
      </c>
    </row>
    <row r="662" spans="1:7" x14ac:dyDescent="0.2">
      <c r="D662" s="2" t="s">
        <v>18</v>
      </c>
      <c r="E662" s="2">
        <v>0</v>
      </c>
      <c r="F662" s="2">
        <v>0</v>
      </c>
      <c r="G662" s="2">
        <v>0</v>
      </c>
    </row>
    <row r="663" spans="1:7" ht="51" x14ac:dyDescent="0.2">
      <c r="B663" s="2" t="s">
        <v>97</v>
      </c>
      <c r="C663" s="2" t="s">
        <v>4</v>
      </c>
      <c r="D663" s="2" t="s">
        <v>1</v>
      </c>
      <c r="E663" s="2">
        <v>90</v>
      </c>
      <c r="F663" s="2">
        <v>90</v>
      </c>
      <c r="G663" s="2">
        <v>56.2</v>
      </c>
    </row>
    <row r="664" spans="1:7" x14ac:dyDescent="0.2">
      <c r="D664" s="2" t="s">
        <v>2</v>
      </c>
      <c r="E664" s="2">
        <v>90</v>
      </c>
      <c r="F664" s="2">
        <v>90</v>
      </c>
      <c r="G664" s="2">
        <v>56.2</v>
      </c>
    </row>
    <row r="665" spans="1:7" x14ac:dyDescent="0.2">
      <c r="D665" s="2" t="s">
        <v>3</v>
      </c>
      <c r="E665" s="2">
        <v>0</v>
      </c>
      <c r="F665" s="2">
        <v>0</v>
      </c>
      <c r="G665" s="2">
        <v>0</v>
      </c>
    </row>
    <row r="666" spans="1:7" x14ac:dyDescent="0.2">
      <c r="D666" s="2" t="s">
        <v>18</v>
      </c>
      <c r="E666" s="2">
        <v>0</v>
      </c>
      <c r="F666" s="2">
        <v>0</v>
      </c>
      <c r="G666" s="2">
        <v>0</v>
      </c>
    </row>
    <row r="667" spans="1:7" ht="63.75" x14ac:dyDescent="0.2">
      <c r="B667" s="2" t="s">
        <v>101</v>
      </c>
      <c r="C667" s="2" t="s">
        <v>4</v>
      </c>
      <c r="D667" s="2" t="s">
        <v>1</v>
      </c>
      <c r="E667" s="2">
        <v>260142.5</v>
      </c>
      <c r="F667" s="2">
        <v>257831.7</v>
      </c>
      <c r="G667" s="2">
        <v>251744.8</v>
      </c>
    </row>
    <row r="668" spans="1:7" x14ac:dyDescent="0.2">
      <c r="D668" s="2" t="s">
        <v>2</v>
      </c>
      <c r="E668" s="2">
        <v>221576.8</v>
      </c>
      <c r="F668" s="2">
        <v>221576.80000000002</v>
      </c>
      <c r="G668" s="2">
        <v>219706.2</v>
      </c>
    </row>
    <row r="669" spans="1:7" x14ac:dyDescent="0.2">
      <c r="D669" s="2" t="s">
        <v>3</v>
      </c>
      <c r="E669" s="2">
        <v>15867.6</v>
      </c>
      <c r="F669" s="2">
        <v>15867.600000000002</v>
      </c>
      <c r="G669" s="2">
        <v>15433.8</v>
      </c>
    </row>
    <row r="670" spans="1:7" x14ac:dyDescent="0.2">
      <c r="D670" s="2" t="s">
        <v>18</v>
      </c>
      <c r="E670" s="2">
        <v>22698.1</v>
      </c>
      <c r="F670" s="2">
        <v>20387.3</v>
      </c>
      <c r="G670" s="2">
        <v>16604.8</v>
      </c>
    </row>
    <row r="671" spans="1:7" ht="51" x14ac:dyDescent="0.2">
      <c r="A671" s="2">
        <v>14</v>
      </c>
      <c r="B671" s="2" t="s">
        <v>30</v>
      </c>
      <c r="D671" s="2" t="s">
        <v>1</v>
      </c>
      <c r="E671" s="2">
        <v>316732.40000000002</v>
      </c>
      <c r="F671" s="2">
        <v>316732.40000000002</v>
      </c>
      <c r="G671" s="2">
        <v>314921</v>
      </c>
    </row>
    <row r="672" spans="1:7" x14ac:dyDescent="0.2">
      <c r="D672" s="2" t="s">
        <v>2</v>
      </c>
      <c r="E672" s="2">
        <v>207239</v>
      </c>
      <c r="F672" s="2">
        <v>207239</v>
      </c>
      <c r="G672" s="2">
        <v>206333.3</v>
      </c>
    </row>
    <row r="673" spans="2:7" x14ac:dyDescent="0.2">
      <c r="D673" s="2" t="s">
        <v>3</v>
      </c>
      <c r="E673" s="2">
        <v>41783.699999999997</v>
      </c>
      <c r="F673" s="2">
        <v>41783.699999999997</v>
      </c>
      <c r="G673" s="2">
        <v>41438.100000000006</v>
      </c>
    </row>
    <row r="674" spans="2:7" x14ac:dyDescent="0.2">
      <c r="D674" s="2" t="s">
        <v>18</v>
      </c>
      <c r="E674" s="2">
        <v>67709.700000000012</v>
      </c>
      <c r="F674" s="2">
        <v>67709.700000000012</v>
      </c>
      <c r="G674" s="2">
        <v>67149.600000000006</v>
      </c>
    </row>
    <row r="675" spans="2:7" x14ac:dyDescent="0.2">
      <c r="E675" s="2">
        <v>316732.40000000002</v>
      </c>
      <c r="F675" s="2">
        <v>316732.40000000002</v>
      </c>
      <c r="G675" s="2">
        <v>314921</v>
      </c>
    </row>
    <row r="676" spans="2:7" x14ac:dyDescent="0.2">
      <c r="E676" s="2">
        <v>207239</v>
      </c>
      <c r="F676" s="2">
        <v>207239</v>
      </c>
      <c r="G676" s="2">
        <v>206333.3</v>
      </c>
    </row>
    <row r="677" spans="2:7" x14ac:dyDescent="0.2">
      <c r="E677" s="2">
        <v>41783.699999999997</v>
      </c>
      <c r="F677" s="2">
        <v>41783.699999999997</v>
      </c>
      <c r="G677" s="2">
        <v>41438.100000000006</v>
      </c>
    </row>
    <row r="678" spans="2:7" x14ac:dyDescent="0.2">
      <c r="E678" s="2">
        <v>67709.700000000012</v>
      </c>
      <c r="F678" s="2">
        <v>67709.700000000012</v>
      </c>
      <c r="G678" s="2">
        <v>67149.600000000006</v>
      </c>
    </row>
    <row r="679" spans="2:7" x14ac:dyDescent="0.2">
      <c r="E679" s="2">
        <v>0</v>
      </c>
      <c r="F679" s="2">
        <v>0</v>
      </c>
      <c r="G679" s="2">
        <v>0</v>
      </c>
    </row>
    <row r="680" spans="2:7" x14ac:dyDescent="0.2">
      <c r="E680" s="2">
        <v>0</v>
      </c>
      <c r="F680" s="2">
        <v>0</v>
      </c>
      <c r="G680" s="2">
        <v>0</v>
      </c>
    </row>
    <row r="681" spans="2:7" x14ac:dyDescent="0.2">
      <c r="E681" s="2">
        <v>0</v>
      </c>
      <c r="F681" s="2">
        <v>0</v>
      </c>
      <c r="G681" s="2">
        <v>0</v>
      </c>
    </row>
    <row r="682" spans="2:7" x14ac:dyDescent="0.2">
      <c r="E682" s="2">
        <v>0</v>
      </c>
      <c r="F682" s="2">
        <v>0</v>
      </c>
      <c r="G682" s="2">
        <v>0</v>
      </c>
    </row>
    <row r="683" spans="2:7" ht="63.75" x14ac:dyDescent="0.2">
      <c r="B683" s="2" t="s">
        <v>51</v>
      </c>
      <c r="D683" s="2" t="s">
        <v>1</v>
      </c>
      <c r="E683" s="2">
        <v>316732.40000000002</v>
      </c>
      <c r="F683" s="2">
        <v>316732.40000000002</v>
      </c>
      <c r="G683" s="2">
        <v>314921</v>
      </c>
    </row>
    <row r="684" spans="2:7" x14ac:dyDescent="0.2">
      <c r="D684" s="2" t="s">
        <v>2</v>
      </c>
      <c r="E684" s="2">
        <v>207239</v>
      </c>
      <c r="F684" s="2">
        <v>207239</v>
      </c>
      <c r="G684" s="2">
        <v>206333.3</v>
      </c>
    </row>
    <row r="685" spans="2:7" x14ac:dyDescent="0.2">
      <c r="D685" s="2" t="s">
        <v>3</v>
      </c>
      <c r="E685" s="2">
        <v>41783.699999999997</v>
      </c>
      <c r="F685" s="2">
        <v>41783.699999999997</v>
      </c>
      <c r="G685" s="2">
        <v>41438.100000000006</v>
      </c>
    </row>
    <row r="686" spans="2:7" x14ac:dyDescent="0.2">
      <c r="D686" s="2" t="s">
        <v>18</v>
      </c>
      <c r="E686" s="2">
        <v>67709.700000000012</v>
      </c>
      <c r="F686" s="2">
        <v>67709.700000000012</v>
      </c>
      <c r="G686" s="2">
        <v>67149.600000000006</v>
      </c>
    </row>
    <row r="687" spans="2:7" ht="38.25" x14ac:dyDescent="0.2">
      <c r="C687" s="2" t="s">
        <v>8</v>
      </c>
      <c r="D687" s="2" t="s">
        <v>1</v>
      </c>
      <c r="E687" s="2">
        <v>135924</v>
      </c>
      <c r="F687" s="2">
        <v>135924</v>
      </c>
      <c r="G687" s="2">
        <v>135924</v>
      </c>
    </row>
    <row r="688" spans="2:7" x14ac:dyDescent="0.2">
      <c r="D688" s="2" t="s">
        <v>2</v>
      </c>
      <c r="E688" s="2">
        <v>88652.200000000012</v>
      </c>
      <c r="F688" s="2">
        <v>88652.200000000012</v>
      </c>
      <c r="G688" s="2">
        <v>88652.200000000012</v>
      </c>
    </row>
    <row r="689" spans="2:7" x14ac:dyDescent="0.2">
      <c r="D689" s="2" t="s">
        <v>3</v>
      </c>
      <c r="E689" s="2">
        <v>18039.400000000001</v>
      </c>
      <c r="F689" s="2">
        <v>18039.400000000001</v>
      </c>
      <c r="G689" s="2">
        <v>18039.400000000001</v>
      </c>
    </row>
    <row r="690" spans="2:7" x14ac:dyDescent="0.2">
      <c r="D690" s="2" t="s">
        <v>18</v>
      </c>
      <c r="E690" s="2">
        <v>29232.400000000001</v>
      </c>
      <c r="F690" s="2">
        <v>29232.400000000001</v>
      </c>
      <c r="G690" s="2">
        <v>29232.400000000001</v>
      </c>
    </row>
    <row r="691" spans="2:7" ht="38.25" x14ac:dyDescent="0.2">
      <c r="C691" s="2" t="s">
        <v>7</v>
      </c>
      <c r="D691" s="2" t="s">
        <v>1</v>
      </c>
      <c r="E691" s="2">
        <v>180808.4</v>
      </c>
      <c r="F691" s="2">
        <v>180808.4</v>
      </c>
      <c r="G691" s="2">
        <v>178997</v>
      </c>
    </row>
    <row r="692" spans="2:7" x14ac:dyDescent="0.2">
      <c r="D692" s="2" t="s">
        <v>2</v>
      </c>
      <c r="E692" s="2">
        <v>118586.8</v>
      </c>
      <c r="F692" s="2">
        <v>118586.8</v>
      </c>
      <c r="G692" s="2">
        <v>117681.09999999999</v>
      </c>
    </row>
    <row r="693" spans="2:7" x14ac:dyDescent="0.2">
      <c r="D693" s="2" t="s">
        <v>3</v>
      </c>
      <c r="E693" s="2">
        <v>23744.3</v>
      </c>
      <c r="F693" s="2">
        <v>23744.3</v>
      </c>
      <c r="G693" s="2">
        <v>23398.700000000004</v>
      </c>
    </row>
    <row r="694" spans="2:7" x14ac:dyDescent="0.2">
      <c r="D694" s="2" t="s">
        <v>18</v>
      </c>
      <c r="E694" s="2">
        <v>38477.300000000003</v>
      </c>
      <c r="F694" s="2">
        <v>38477.300000000003</v>
      </c>
      <c r="G694" s="2">
        <v>37917.199999999997</v>
      </c>
    </row>
    <row r="695" spans="2:7" ht="38.25" x14ac:dyDescent="0.2">
      <c r="B695" s="2" t="s">
        <v>20</v>
      </c>
      <c r="D695" s="2" t="s">
        <v>1</v>
      </c>
      <c r="E695" s="2">
        <v>16033353.5</v>
      </c>
      <c r="F695" s="2">
        <v>16078054.400000002</v>
      </c>
      <c r="G695" s="2">
        <v>15373213.5</v>
      </c>
    </row>
    <row r="696" spans="2:7" x14ac:dyDescent="0.2">
      <c r="D696" s="2" t="s">
        <v>2</v>
      </c>
      <c r="E696" s="2">
        <v>9635212.5000000019</v>
      </c>
      <c r="F696" s="2">
        <v>9635212.5000000019</v>
      </c>
      <c r="G696" s="2">
        <v>9220752.4000000004</v>
      </c>
    </row>
    <row r="697" spans="2:7" x14ac:dyDescent="0.2">
      <c r="D697" s="2" t="s">
        <v>3</v>
      </c>
      <c r="E697" s="2">
        <v>5534968.3000000007</v>
      </c>
      <c r="F697" s="2">
        <v>5534968.3000000007</v>
      </c>
      <c r="G697" s="2">
        <v>5293673.9999999991</v>
      </c>
    </row>
    <row r="698" spans="2:7" x14ac:dyDescent="0.2">
      <c r="D698" s="2" t="s">
        <v>18</v>
      </c>
      <c r="E698" s="2">
        <v>863172.70000000007</v>
      </c>
      <c r="F698" s="2">
        <v>907873.6</v>
      </c>
      <c r="G698" s="2">
        <v>858787.1</v>
      </c>
    </row>
  </sheetData>
  <mergeCells count="1">
    <mergeCell ref="A2:G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отчет</vt:lpstr>
      <vt:lpstr>Лист2</vt:lpstr>
      <vt:lpstr>отчет!Заголовки_для_печати</vt:lpstr>
      <vt:lpstr>отчет!Область_печати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Березина Мария Николаевна</cp:lastModifiedBy>
  <cp:lastPrinted>2020-04-02T08:11:31Z</cp:lastPrinted>
  <dcterms:created xsi:type="dcterms:W3CDTF">1996-10-08T23:32:33Z</dcterms:created>
  <dcterms:modified xsi:type="dcterms:W3CDTF">2020-04-02T08:11:37Z</dcterms:modified>
</cp:coreProperties>
</file>